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onza" reservationPassword="0"/>
  <workbookPr/>
  <bookViews>
    <workbookView xWindow="240" yWindow="120" windowWidth="14940" windowHeight="9225" activeTab="0"/>
  </bookViews>
  <sheets>
    <sheet name="Rekapitulace" sheetId="1" r:id="rId1"/>
    <sheet name="SO 101-1" sheetId="2" r:id="rId2"/>
    <sheet name="SO 101-2" sheetId="3" r:id="rId3"/>
    <sheet name="SO 101-3" sheetId="4" r:id="rId4"/>
    <sheet name="SO 401" sheetId="5" r:id="rId5"/>
    <sheet name="SO 801-1" sheetId="6" r:id="rId6"/>
    <sheet name="SO 801-2" sheetId="7" r:id="rId7"/>
    <sheet name="SO 901" sheetId="8" r:id="rId8"/>
    <sheet name="VRN" sheetId="9" r:id="rId9"/>
  </sheets>
  <definedNames/>
  <calcPr/>
  <webPublishing/>
</workbook>
</file>

<file path=xl/sharedStrings.xml><?xml version="1.0" encoding="utf-8"?>
<sst xmlns="http://schemas.openxmlformats.org/spreadsheetml/2006/main" count="3512" uniqueCount="849">
  <si>
    <t>Firma: Ing. Jan Henig</t>
  </si>
  <si>
    <t>Rekapitulace ceny</t>
  </si>
  <si>
    <t>Stavba: KOZ-OK-1 - II/605 - II/180 - Kozolupy - OK</t>
  </si>
  <si>
    <t>Varianta: KOZ-OK-1 - II/605-II/180-Kozolupy-OK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</si>
  <si>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</si>
  <si>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</si>
  <si>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</si>
  <si>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</si>
  <si>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</si>
  <si>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</si>
  <si>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</si>
  <si>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</si>
  <si>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</si>
  <si>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</si>
  <si>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</si>
  <si>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KOZ-OK-1</t>
  </si>
  <si>
    <t>II/605 - II/180 - Kozolupy - OK</t>
  </si>
  <si>
    <t>O</t>
  </si>
  <si>
    <t>Rozpočet:</t>
  </si>
  <si>
    <t>Zatřídění CZ-CPA:</t>
  </si>
  <si>
    <t>42.11.2</t>
  </si>
  <si>
    <t>Výstavba dálnic, silnic, ulic a jiných cest pro vozidla a pěší a letištních drah</t>
  </si>
  <si>
    <t>c_czcpa</t>
  </si>
  <si>
    <t>0,00</t>
  </si>
  <si>
    <t>15,00</t>
  </si>
  <si>
    <t>21,00</t>
  </si>
  <si>
    <t>3</t>
  </si>
  <si>
    <t>1</t>
  </si>
  <si>
    <t>2</t>
  </si>
  <si>
    <t>SO 101-1</t>
  </si>
  <si>
    <t>Komunikace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</si>
  <si>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</si>
  <si>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</si>
  <si>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</si>
  <si>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</si>
  <si>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</si>
  <si>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</si>
  <si>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</si>
  <si>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</si>
  <si>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</si>
  <si>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</si>
  <si>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</si>
  <si>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</si>
  <si>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</si>
  <si>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</si>
  <si>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</si>
  <si>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</si>
  <si>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</si>
  <si>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</si>
  <si>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</si>
  <si>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</si>
  <si>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 - směsný stav. a demol. odpad</t>
  </si>
  <si>
    <t>T</t>
  </si>
  <si>
    <t>PP</t>
  </si>
  <si>
    <t>- drobné demolice a demontáže ( stáv. vpusti apod.) 
- kat.č. odpadu 17 09 04 Směsné stavební a demoliční odpady neuvedené pod čísly 17 09 01, 17 09 02 a 17 09 03</t>
  </si>
  <si>
    <t>VV</t>
  </si>
  <si>
    <t>Demontované vpusti a přípojky : 
3*0,6*2,5+12,0*0,15=6,300 [A] 
Stávající event. poškozené potrubí stáv. dešťové kanalizace demontované v nutném rozsahu: 
193,0*1,42=274,060 [B] 
Celkem: A+B=280,360 [C]</t>
  </si>
  <si>
    <t>TS</t>
  </si>
  <si>
    <t>zahrnuje veškeré poplatky provozovateli skládky související s uložením odpadu na skládce.</t>
  </si>
  <si>
    <t>014132</t>
  </si>
  <si>
    <t>POPLATKY ZA SKLÁDKU TYP S-NO (NEBEZPEČNÝ ODPAD)-frézované asfaltové směsi kv. třídy ZAS-T4</t>
  </si>
  <si>
    <t>- frézované asfaltové směsi katalog. čísla 17 03 01 (třída asfaltové směsi ZAS-T4) s uložením na skládku nebo předáním k recyklací dle konkrétního postupu a možností zhotovitele</t>
  </si>
  <si>
    <t>121,427*2,3=279,282 [A]</t>
  </si>
  <si>
    <t>POPLATKY ZA SKLÁDKU TYP S-NO (NEBEZPEČNÝ ODPAD)-odstraněné asfaltové směsi kv. třídy ZAS-T4</t>
  </si>
  <si>
    <t>- odbourané (odstraněné) asfaltové směsi katalog. čísla 17 03 01 (třída asfaltové směsi ZAS-T4) s uložením na skládku nebo předáním k recyklací dle konkrétního postupu a možností zhotovitele</t>
  </si>
  <si>
    <t>141,90*2,3=326,370 [A]</t>
  </si>
  <si>
    <t>015111</t>
  </si>
  <si>
    <t/>
  </si>
  <si>
    <t>POPLATKY ZA LIKVIDACI ODPADŮ NEKONTAMINOVANÝCH - 17 05 04  VYTĚŽENÉ ZEMINY A HORNINY -  I. TŘÍDA TĚŽITELNOSTI</t>
  </si>
  <si>
    <t>- zemina a  kamení včetně  odstraněného přebytečného nevyhovujícího nestmeleného a kamenitého materiálu, který nebylo možné použít zpět do stavby  
- kat.č. odpadu  17 05 04 Zemina a kamení neuvedené pod číslem 17 05 03</t>
  </si>
  <si>
    <t>Odkop pro spodní stavbu bez zpětných dosypávek a zásypů : 
((146,0*0,5*1,1+46,0*0,5*1,1+56,2*0,5*1,1+65,5*0,5*1,1+72,5*0,5*1,1+12,0*0,5*1,1)-(78,461+31,948))*1,8+183,6*0,1*0,6=206,498 [A] 
Hloubení rýh : 
((2,0+2,0+3,0+11,0+5,0+11,0+1,5)*1,0*1,2)*1,8=76,680 [B] 
Hloubení  šachet : 
(7*2,0*1,3*1,3)*1,8=42,588 [C] 
Odkop - aktivní zóna : 
((156,0+438,5+145,0)*0,5*1,1+46,0*0,5*1,1+56,2*0,5*1,1+65,5*0,5*1,1+72,5*0,5*1,1+12,0*0,5*1,1+84,0*0,5*1,1)*1,8=1 064,943 [D] 
Celkem: A+B+C+D=1 390,709 [E]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</si>
  <si>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</si>
  <si>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</si>
  <si>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</si>
  <si>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- kat.č. odpadu  17 01 01 Beton</t>
  </si>
  <si>
    <t>1,5*2,5+7,328*2,5+58,5*0,25*0,35*2,5+401,5*0,30*0,35*2,5+189,5*0,25*0,2*2,5+9,0*2,5=186,448 [A]</t>
  </si>
  <si>
    <t>015160</t>
  </si>
  <si>
    <t>POPLATKY ZA LIKVIDACI ODPADŮ NEKONTAMINOVANÝCH - 02 01 03  SMÝCENÉ STROMY A KEŘE</t>
  </si>
  <si>
    <t>26,6*0,03=0,798 [A]</t>
  </si>
  <si>
    <t>Zemní práce</t>
  </si>
  <si>
    <t>7</t>
  </si>
  <si>
    <t>11120</t>
  </si>
  <si>
    <t>ODSTRANĚNÍ KŘOVIN</t>
  </si>
  <si>
    <t>M2</t>
  </si>
  <si>
    <t>14*1,0+18,0*0,7=26,600 [A]</t>
  </si>
  <si>
    <t>odstranění křovin a stromů do průměru 100 mm  
doprava dřevin bez ohledu na vzdálenost  
spálení na hromadách nebo štěpkování</t>
  </si>
  <si>
    <t>8</t>
  </si>
  <si>
    <t>11130</t>
  </si>
  <si>
    <t>SEJMUTÍ DRNU</t>
  </si>
  <si>
    <t>69,0+19,0+35,5+44,1+16,0=183,600 [A]</t>
  </si>
  <si>
    <t>včetně vodorovné dopravy  a uložení na skládku</t>
  </si>
  <si>
    <t>11313</t>
  </si>
  <si>
    <t>ODSTRANĚNÍ KRYTU ZPEVNĚNÝCH PLOCH S ASFALTOVÝM POJIVEM - asfaltové směsi kv. třídy ZAS-T4</t>
  </si>
  <si>
    <t>M3</t>
  </si>
  <si>
    <t>- kompletní odstranění krytu pod prstencem okružní křižovatky a ve větvi II/180 směr MěstoTouškov 
- předpokládaný rozsah  třídy ZAS-T4 dle stanovení PAU (ROADTEST s.r.o. - zpáva RT-2022-060/001) :  dotčený úsek II/605 a II/180 směr Město Touškov</t>
  </si>
  <si>
    <t>(135,0*0,15*1,1)+(435*0,25*1,1)=141,900 [A]</t>
  </si>
  <si>
    <t>Položka zahrnuje veškerou manipulaci s vybouranou sutí a s vybouranými hmotami vč. kompletní dopravy a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</si>
  <si>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</si>
  <si>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</si>
  <si>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- stávající dlažba chodníků a parkovací plochy 
- nepoškozenou dlažbu uložit v rámci stavby pro následné předláždění navazujících ploch 
- nepoškozený přebytek nabídnout zadavateli (Obec Kozolupy event. SÚSPK) k uložení na jeho skládku materiálu</t>
  </si>
  <si>
    <t>5,0*0,3=1,500 [A]</t>
  </si>
  <si>
    <t>11</t>
  </si>
  <si>
    <t>11317</t>
  </si>
  <si>
    <t>ODSTRAN KRYTU ZPEVNĚNÝCH PLOCH Z DLAŽEB KOSTEK</t>
  </si>
  <si>
    <t>- demontované očištěné kamenné dlažební kostky předat Obci Kozolupy alt. SÚSPK  
- včetně dopravy na skládku Obce Kozolupy alt. SÚSPK  (předpoklad Vochov) 
- napojení ul. Nádražní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</si>
  <si>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</si>
  <si>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</t>
  </si>
  <si>
    <t>11318</t>
  </si>
  <si>
    <t>ODSTRANĚNÍ KRYTU ZPEVNĚNÝCH PLOCH Z DLAŽDIC</t>
  </si>
  <si>
    <t>(36,8+21,0+27,5+17,5)*0,06+14,5*0,08=7,328 [A]</t>
  </si>
  <si>
    <t>13</t>
  </si>
  <si>
    <t>11332</t>
  </si>
  <si>
    <t>ODSTRANĚNÍ PODKLADŮ ZPEVNĚNÝCH PLOCH Z KAMENIVA NESTMELENÉHO</t>
  </si>
  <si>
    <t>- kompletní odstranění krytu pod prstencem okružní křižovatky a ve větvi II/180 směr MěstoTouškov 
- uložit na dočasnou skládku jako vhodný materiál pro použití zpět do stavby</t>
  </si>
  <si>
    <t>(135,0*0,35*1,1)+(435*0,25*1,1)+(36,8+21,0+27,5+17,5)*0,15+84,0*0,3=212,220 [A]</t>
  </si>
  <si>
    <t>14</t>
  </si>
  <si>
    <t>11351</t>
  </si>
  <si>
    <t>ODSTRANĚNÍ ZÁHONOVÝCH OBRUBNÍKŮ</t>
  </si>
  <si>
    <t>M</t>
  </si>
  <si>
    <t>32,0+7,0+5,0+14,5=58,500 [A]</t>
  </si>
  <si>
    <t>15</t>
  </si>
  <si>
    <t>11352</t>
  </si>
  <si>
    <t>ODSTRANĚNÍ CHODNÍKOVÝCH A SILNIČNÍCH OBRUBNÍKŮ BETONOVÝCH</t>
  </si>
  <si>
    <t>41,5+65,0+22,0+45,0+18,0+92,0+42,0+76,0=401,500 [A]</t>
  </si>
  <si>
    <t>16</t>
  </si>
  <si>
    <t>11353</t>
  </si>
  <si>
    <t>ODSTRANĚNÍ CHODNÍKOVÝCH KAMENNÝCH OBRUBNÍKŮ</t>
  </si>
  <si>
    <t>12,0=12,000 [A]</t>
  </si>
  <si>
    <t>17</t>
  </si>
  <si>
    <t>11354</t>
  </si>
  <si>
    <t>ODSTRANĚNÍ OBRUB Z KRAJNÍKŮ</t>
  </si>
  <si>
    <t>26,5+45,0+42,0+76,0=189,500 [A]</t>
  </si>
  <si>
    <t>18</t>
  </si>
  <si>
    <t>11372</t>
  </si>
  <si>
    <t>FRÉZOVÁNÍ ZPEVNĚNÝCH PLOCH ASFALTOVÝCH</t>
  </si>
  <si>
    <t>- frézované asfaltové směsi ZAS-T1  
- předpokládaný rozsah  třídy ZAS-T1 dle stanovení PAU (ROADTEST s.r.o. - zpáva RT-2022-068/001) : dotčený úsek větve II/180 směr Myslinka 
- frézovaný R materiál předat SÚSPK  
- včetně dopravy na skládku SÚSPK  (předpoklad Vochov)</t>
  </si>
  <si>
    <t>692,0*0,12*1,1+38,0*0,16*1,2=98,640 [A]</t>
  </si>
  <si>
    <t>19</t>
  </si>
  <si>
    <t>FRÉZOVÁNÍ ZPEVNĚNÝCH PLOCH ASFALTOVÝCH - asfaltové směsi kv. třídy ZAS-T4</t>
  </si>
  <si>
    <t>- frézované asfaltové směsi katalog kv. třídy ZAS-T4 s uložením na skládku nebo předáním k recyklací dle konkrétního postupu a možností zhotovitele 
- předpokládaný rozsah  třídy ZAS-T4 dle stanovení PAU (ROADTEST s.r.o. - zpáva RT-2022-060/001) : dotčený úsek II/605 a II/180 směr Město Touškov</t>
  </si>
  <si>
    <t>(1054,9-135,0)*0,12*1,1=121,427 [A]</t>
  </si>
  <si>
    <t>20</t>
  </si>
  <si>
    <t>12110</t>
  </si>
  <si>
    <t>SEJMUTÍ ORNICE NEBO LESNÍ PŮDY</t>
  </si>
  <si>
    <t>- kompletně využít zpět do stavby</t>
  </si>
  <si>
    <t>(69,0+19,0+35,5+44,1+16,0)*0,1=18,360 [A]</t>
  </si>
  <si>
    <t>položka zahrnuje sejmutí ornice bez ohledu na tloušťku vrstvy a její vodorovnou dopravu na dočasnou skládku 
nezahrnuje uložení na trvalou skládku</t>
  </si>
  <si>
    <t>21</t>
  </si>
  <si>
    <t>12373</t>
  </si>
  <si>
    <t>ODKOP PRO SPOD STAVBU SILNIC A ŽELEZNIC TŘ. I - použití zpět do stavby</t>
  </si>
  <si>
    <t>- vhodná zemina ze stavby pro zpětné zásypy a dosypávky</t>
  </si>
  <si>
    <t>78,461+31,948=110,409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</si>
  <si>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</si>
  <si>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22</t>
  </si>
  <si>
    <t>ODKOP PRO SPOD STAVBU SILNIC A ŽELEZNIC TŘ. I</t>
  </si>
  <si>
    <t>- vhodný materiál přednostně využít zpět do stavby</t>
  </si>
  <si>
    <t>(146,0*0,5*1,1+46,0*0,5*1,1+56,2*0,5*1,1+65,5*0,5*1,1+72,5*0,5*1,1+12,0*0,5*1,1)-(78,461+31,948)=108,601 [A]</t>
  </si>
  <si>
    <t>23</t>
  </si>
  <si>
    <t>ODKOP PRO SPOD STAVBU SILNIC A ŽELEZNIC TŘ. I - aktivní zóna</t>
  </si>
  <si>
    <t>- odkop nevhodné zeminy v aktivní zóně 
- položka bude využita v nutném rozsahu dle vlastností zemin zastižených v úrovni pláně nové vozovky 
- rozsah nutno předem odsouhlasit technickým dozorem stavebníka (TDS) 
- realizovaný rozsah položky nutno doložit geodetickým zaměřením a odsouhlasit technickým dozorem stavebníka (TDS)</t>
  </si>
  <si>
    <t>(156,0+438,5+145,0)*0,5*1,1+46,0*0,5*1,1+56,2*0,5*1,1+65,5*0,5*1,1+72,5*0,5*1,1+12,0*0,5*1,1+84,0*0,5*1,1=591,635 [A]</t>
  </si>
  <si>
    <t>24</t>
  </si>
  <si>
    <t>13173</t>
  </si>
  <si>
    <t>HLOUBENÍ JAM ZAPAŽ I NEPAŽ TŘ. I</t>
  </si>
  <si>
    <t>- oprava stávající dešťové kanalizace dle zastiženého stavu v průběhu výstavby 
- kubatura odtěžené zeminy kompletně zpět do stavby pro zpětný zásyp (pro zásypy budou použity pouze vhodné zeminy ze stavby)</t>
  </si>
  <si>
    <t>(123,0+22,0+27,0+21,0)*2,5*2,0=965,000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</si>
  <si>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</si>
  <si>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25</t>
  </si>
  <si>
    <t>13273</t>
  </si>
  <si>
    <t>HLOUBENÍ RÝH ŠÍŘ DO 2M PAŽ I NEPAŽ TŘ. I</t>
  </si>
  <si>
    <t>- přípojky uličních vpustí 
- vhodný materiál přednostně využít zpět do stavby</t>
  </si>
  <si>
    <t>(2,0+2,0+3,0+11,0+5,0+11,0+1,5)*1,0*1,2=42,600 [A]</t>
  </si>
  <si>
    <t>26</t>
  </si>
  <si>
    <t>13373</t>
  </si>
  <si>
    <t>HLOUBENÍ ŠACHET ZAPAŽ I NEPAŽ TŘ. I</t>
  </si>
  <si>
    <t>- uliční vpusti</t>
  </si>
  <si>
    <t>7*2,0*1,3*1,3=23,660 [A]</t>
  </si>
  <si>
    <t>27</t>
  </si>
  <si>
    <t>17120</t>
  </si>
  <si>
    <t>ULOŽENÍ SYPANINY DO NÁSYPŮ A NA SKLÁDKY BEZ ZHUTNĚNÍ</t>
  </si>
  <si>
    <t>- dočasná skládka během stavby ornice a zeminy pro použití zpět do stavby</t>
  </si>
  <si>
    <t>18,36+76,939+29,884=125,183 [A] 
Zpětný zásyp dešťové kanalizace: 
(123,0+22,0+27,0+21,0)*2,5*2,0=965,000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</si>
  <si>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</si>
  <si>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</si>
  <si>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17180</t>
  </si>
  <si>
    <t>ULOŽENÍ SYPANINY DO NÁSYPŮ Z NAKUPOVANÝCH MATERIÁLŮ - aktivní zóna</t>
  </si>
  <si>
    <t>- nutná náhrada nevhodné zeminy v aktivní zóně drceným kamenivem celkové tl. 50cm v zadavatelem předepsané skladbě : 
  spodní vrstva z HDK 63/125 tl.30cm  
  vrchní vrstva z ŠD 0/63 tl.20cm 
- položka bude využita v nutném rozsahu dle vlastností zemin zastižených v úrovni pláně nové vozovky 
- rozsah nutno předem odsouhlasit technickým dozorem stavebníka (TDS) 
- realizovaný rozsah položky nutno doložit geodetickým zaměřením a odsouhlasit technickým dozorem stavebníka (TDS) 
- event. zpětně využít odstraněné nestmelené vrstvy stávajících odstraňovaných vozovek -  materiál a rozsah nutno odsouhlasit technickým dozorem stavebníka (TDS) 
- řádně uložit a zhutnit ve dvou vrtsvách: dolní- tl.30cm, horní tl.20cm</t>
  </si>
  <si>
    <t>(156,0+438,5+145,0)*0,5*1,1+46,0*0,5*1,1+56,2*0,5*1,1+65,5*0,5*1,1+72,5*0,5*1,1+12,0*0,5*1,1+84,0*0,5*1,1 =591,635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</si>
  <si>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</si>
  <si>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</si>
  <si>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17310</t>
  </si>
  <si>
    <t>ZEMNÍ KRAJNICE A DOSYPÁVKY SE ZHUTNĚNÍM</t>
  </si>
  <si>
    <t>42,0*1,2+66,0*0,15*1,05+67,0*0,05*1,05+93,0*0,05*1,05+82,0*0,05*1,05+20,5*0,05*1,05+32,0*0,05*1,05+42,0*0,05*1,05=78,461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</si>
  <si>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</si>
  <si>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</si>
  <si>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17411</t>
  </si>
  <si>
    <t>ZÁSYP JAM A RÝH ZEMINOU SE ZHUTNĚNÍM</t>
  </si>
  <si>
    <t>- zásyp vhodnou zeminou výkopů uličních vpustí a jejich přípojek</t>
  </si>
  <si>
    <t>(2,0+2,0+3,0+11,0+5,0+11,0+1,5)*1,0*0,7+7*2,0*1,3*1,3*0,3=31,948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</si>
  <si>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</si>
  <si>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31</t>
  </si>
  <si>
    <t>- zásyp vhodnou zeminou výkopů dešťové kanalizace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</si>
  <si>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</si>
  <si>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</si>
  <si>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17581</t>
  </si>
  <si>
    <t>OBSYP POTRUBÍ A OBJEKTŮ Z NAKUPOVANÝCH MATERIÁLŮ</t>
  </si>
  <si>
    <t>- obsyp přípojek UV štěrkopískem ( fr.0/4 alt. dle aktuálního požadavku správce) 
- vhodnost materiálu předem odsouhlasit  technickým dozorem zadavatele</t>
  </si>
  <si>
    <t>(2,0+2,0+3,0+11,0+5,0+11,0+1,5)*1,0*(0,5-0,02)=17,040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</si>
  <si>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</si>
  <si>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33</t>
  </si>
  <si>
    <t>- obsyp vhodnou zeminou dešťové kanalizace 
- obsyp štěrkopískem ( fr.0/4 alt. dle aktuálního požadavku správce) 
- vhodnost materiálu předem odsouhlasit  technickým dozorem zadavatele</t>
  </si>
  <si>
    <t>(123,0+22,0+27,0+21,0)*0,75=144,750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</si>
  <si>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</si>
  <si>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34</t>
  </si>
  <si>
    <t>18110</t>
  </si>
  <si>
    <t>ÚPRAVA PLÁNĚ SE ZHUTNĚNÍM V HORNINĚ TŘ. I</t>
  </si>
  <si>
    <t>((156,0+438,5+145,0)*1,1+47,0*0,8*1,1+59,2*1,1+65,5*1,1+72,5*2,5*1,1+14,0*1,1+84,0*1,1)+(11,0*1,1+8,0*1,1)=1 320,055 [A]</t>
  </si>
  <si>
    <t>položka zahrnuje úpravu pláně včetně vyrovnání výškových rozdílů. Míru zhutnění určuje projekt.</t>
  </si>
  <si>
    <t>35</t>
  </si>
  <si>
    <t>18224</t>
  </si>
  <si>
    <t>ROZPROSTŘENÍ ORNICE VE SVAHU V TL DO 0,25M</t>
  </si>
  <si>
    <t>- kvalitní ornice pro středový ostrov 
- bude využita veškerá skrytá ornice</t>
  </si>
  <si>
    <t>42,0*1,05=44,100 [A]</t>
  </si>
  <si>
    <t>položka zahrnuje: 
nutné přemístění ornice z dočasných skládek vzdálených do 50m 
rozprostření ornice v předepsané tloušťce ve svahu přes 1:5</t>
  </si>
  <si>
    <t>Vodorovné konstrukce</t>
  </si>
  <si>
    <t>36</t>
  </si>
  <si>
    <t>411325</t>
  </si>
  <si>
    <t>STROPY ZE ŽELEZOBETONU DO C30/37</t>
  </si>
  <si>
    <t>- oprava stáv. šachet dešťové kanalizace atd. v event. nutném rozsahu dle stavu zastiženého v průběhu výstavby 
- beton C30/37-XC4,XF4, výztuž B500B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</si>
  <si>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</si>
  <si>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37</t>
  </si>
  <si>
    <t>411365</t>
  </si>
  <si>
    <t>VÝZTUŽ STROPŮ Z BETONÁŘSKÉ OCELI 10505, B500B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</si>
  <si>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</si>
  <si>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38</t>
  </si>
  <si>
    <t>451315</t>
  </si>
  <si>
    <t>PODKLADNÍ A VÝPLŇOVÉ VRSTVY Z PROSTÉHO BETONU C30/37</t>
  </si>
  <si>
    <t>- podkladní vyrovnávací vrstva beton C30/37-XC4,XF4-konz. S1</t>
  </si>
  <si>
    <t>125,2*0,12*1.5=22,536 [A]</t>
  </si>
  <si>
    <t>39</t>
  </si>
  <si>
    <t>561431</t>
  </si>
  <si>
    <t>KAMENIVO ZPEVNĚNÉ CEMENTEM TŘ. I TL. DO 150MM</t>
  </si>
  <si>
    <t>- tloušťka 140 mm 
- kompletní doplnění vozovky ve skladbě A1 včetně překopů pro provedení sítí</t>
  </si>
  <si>
    <t>(156,0+438,5+145,0)*1,1+47,0*0,8*1,1+59,2*1,1+65,5*1,1+72,5*2,5*1,1+14,0*1,1+84,0*1,1=1 299,155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</si>
  <si>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</si>
  <si>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40</t>
  </si>
  <si>
    <t>56333</t>
  </si>
  <si>
    <t>VOZOVKOVÉ VRSTVY ZE ŠTĚRKODRTI TL. DO 150MM</t>
  </si>
  <si>
    <t>- dělící ostrůvky v místě přechodů</t>
  </si>
  <si>
    <t>11,0*1,1+8,0*1,1=20,900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</si>
  <si>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</si>
  <si>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41</t>
  </si>
  <si>
    <t>56335</t>
  </si>
  <si>
    <t>VOZOVKOVÉ VRSTVY ZE ŠTĚRKODRTI TL. DO 250MM</t>
  </si>
  <si>
    <t>- tloušťka 240 mm 
- kompletní doplnění vozovky ve skladbě A1 včetně překopů pro provedení sítí</t>
  </si>
  <si>
    <t>(156,0+438,5+145,0*1,5)*1,1+47,0*0,8*1,1+59,2*1,1+65,5*1,1+72,5*2,5*1,1+14,0*1,1+84,0*1,1=1 378,905 [A]</t>
  </si>
  <si>
    <t>42</t>
  </si>
  <si>
    <t>572214</t>
  </si>
  <si>
    <t>SPOJOVACÍ POSTŘIK Z MODIFIK EMULZE DO 0,5KG/M2</t>
  </si>
  <si>
    <t>- min. 0,35 kg/m2 
- kompletní doplnění vozovky ve skladbě A1 a obnovená stávající frézovaná vozovka ve skladbě A2 včetně překopů pro provedení sítí a výškového vyrovnání nové obrusné vrstvy</t>
  </si>
  <si>
    <t>(819,5*1,05+166,7*1,05+463,4*1,05+537,3*1,05+169*1,05)*2+600*1,05=5 157,390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</si>
  <si>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</si>
  <si>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</si>
  <si>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572224</t>
  </si>
  <si>
    <t>SPOJOVACÍ POSTŘIK Z MODIFIK EMULZE DO 1,0KG/M2</t>
  </si>
  <si>
    <t>- min. 0,6 kg/m2 
- kompletní doplnění vozovky ve skladbě A1 a obnovená stávající frézovaná vozovka ve skladbě A2 včetně překopů pro provedení sítí a výškového vyrovnání nové obrusné vrstvy</t>
  </si>
  <si>
    <t>(156,0+438,5+15,0)*1,1+47,0*0,8*1,1+59,2*1,1+65,5*1,1+72,5*2,5*1,1+14,0*1,1+84,0*1,1=1 156,155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</si>
  <si>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</si>
  <si>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44</t>
  </si>
  <si>
    <t>574B44</t>
  </si>
  <si>
    <t>ASFALTOVÝ BETON PRO OBRUSNÉ VRSTVY MODIFIK ACO 11S TL. 50MM</t>
  </si>
  <si>
    <t>- kompletní doplnění vozovky ve skladbě A1 a obnovená stávající frézovaná vozovka ve skladbě A2</t>
  </si>
  <si>
    <t>819,5*1,05+166,7*1,05+463,4*1,05+537,3*1,05+169*1,05=2 263,695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</si>
  <si>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úpravy  pracovních spar a spojů (profézování a asfaltová modifikovaná zálivka nebo dle poždavku zadavatele)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</si>
  <si>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45</t>
  </si>
  <si>
    <t>574D66</t>
  </si>
  <si>
    <t>ASFALTOVÝ BETON PRO LOŽNÍ VRSTVY MODIFIK ACL 16S TL. 70MM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</si>
  <si>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</si>
  <si>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46</t>
  </si>
  <si>
    <t>574F66</t>
  </si>
  <si>
    <t>ASFALTOVÝ BETON PRO PODKLADNÍ VRSTVY MODIFIK ACP 16+ TL. 70MM</t>
  </si>
  <si>
    <t>- kompletní doplnění vozovky ve skladbě A1 včetně překopů pro provedení sítí a výškového vyrovnání nové obrusné vrstvy</t>
  </si>
  <si>
    <t>((156,0+438,5+135,0)*1,1+46,0*0,5*1,1+56,2*1,1+65,5*1,1+72,5*0,5*1,1+12,0*1,1+84,0*1,1)+600*1,05=1 737,095 [A]</t>
  </si>
  <si>
    <t>47</t>
  </si>
  <si>
    <t>58212</t>
  </si>
  <si>
    <t>DLÁŽDĚNÉ KRYTY Z VELKÝCH KOSTEK DO LOŽE Z MC</t>
  </si>
  <si>
    <t>- tl. 160mm (rozměr~160x160x160mm) 
- kamenné kostky třídy T2 dle dle ČSN EN 1342 (ČSN 721862) 
- spárovat C30/37-XC4,XF4-konz. S1 alt. MC shodných parametrů 
- ložní vrstva beton C30/37-XC4,XF4 - konz. S1</t>
  </si>
  <si>
    <t>125,2*1,1=137,720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</si>
  <si>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</si>
  <si>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48</t>
  </si>
  <si>
    <t>582611</t>
  </si>
  <si>
    <t>KRYTY Z BETON DLAŽDIC SE ZÁMKEM ŠEDÝCH TL 60MM DO LOŽE Z KAM</t>
  </si>
  <si>
    <t>- dělící ostrůvky v místě přechodů 
- dlažba tvaru "I" dle stávající</t>
  </si>
  <si>
    <t>8,0*1,1+5,5*1,1=14,850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</si>
  <si>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</si>
  <si>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</si>
  <si>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58261A</t>
  </si>
  <si>
    <t>KRYTY Z BETON DLAŽDIC SE ZÁMKEM BAREV RELIÉF TL 60MM DO LOŽE Z KAM</t>
  </si>
  <si>
    <t>- varovné a signální pásy u dělících ostrůvků v místě přechodů 
- reliéfní hmatná dlažba pro nevidomé - tvar" bloček" barva červená (tvar "I" lze použít po odsouhlasení technickéhé dozoru zadavatele stavby)</t>
  </si>
  <si>
    <t>3,2*1,1+3,2*1,1=7,040 [A]</t>
  </si>
  <si>
    <t>50</t>
  </si>
  <si>
    <t>587206</t>
  </si>
  <si>
    <t>PŘEDLÁŽDĚNÍ KRYTU Z BETONOVÝCH DLAŽDIC SE ZÁMKEM</t>
  </si>
  <si>
    <t>- předláždění u úpravy zvýšeného ostrůvku směr Plzeň v nutném rozsahu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</si>
  <si>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</si>
  <si>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</si>
  <si>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51</t>
  </si>
  <si>
    <t>81471</t>
  </si>
  <si>
    <t>POTRUBÍ Z TRUB BETONOVÝCH DN DO 1000MM</t>
  </si>
  <si>
    <t>- oprava stávající dešťové kanalizace dle zastiženého stavu v průběhu výstavby</t>
  </si>
  <si>
    <t>123,0+22,0+27,0+21,0=193,000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</si>
  <si>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</si>
  <si>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52</t>
  </si>
  <si>
    <t>87433</t>
  </si>
  <si>
    <t>POTRUBÍ Z TRUB PLASTOVÝCH ODPADNÍCH DN DO 150MM</t>
  </si>
  <si>
    <t>- materiál PVC KGEM SN12 DN150 (plnostěnná konstrukce, jádro nesmí být vypěněné,s minimálním obsahem přísad - provedení dle požadavku Vodárny Plzeň a.s.),</t>
  </si>
  <si>
    <t>(2,0+2,0+3,0+11,0+5,0+11,0+1,5)*1,1=39,050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</si>
  <si>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</si>
  <si>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</si>
  <si>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894171</t>
  </si>
  <si>
    <t>ŠACHTY KANALIZAČ Z BETON DÍLCŮ NA POTRUBÍ DN DO 1000MM</t>
  </si>
  <si>
    <t>KUS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</si>
  <si>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</si>
  <si>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54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</si>
  <si>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</si>
  <si>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</si>
  <si>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</si>
  <si>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55</t>
  </si>
  <si>
    <t>89911G</t>
  </si>
  <si>
    <t>LITINOVÝ POKLOP D400</t>
  </si>
  <si>
    <t>- osazení nového poklopu včetně úpravy stávající šachty stáv. dešťové kanalizace</t>
  </si>
  <si>
    <t>Položka zahrnuje dodávku a osazení předepsané mříže včetně rámu</t>
  </si>
  <si>
    <t>56</t>
  </si>
  <si>
    <t>- rezerva v rámci realizace stavby pro výměnu u stávajících šachet atd.</t>
  </si>
  <si>
    <t>57</t>
  </si>
  <si>
    <t>899121</t>
  </si>
  <si>
    <t>MŘÍŽE OCELOVÉ SAMOSTATNÉ</t>
  </si>
  <si>
    <t>- nutná event. výměna v rámci realizace stavby</t>
  </si>
  <si>
    <t>58</t>
  </si>
  <si>
    <t>89913</t>
  </si>
  <si>
    <t>KRYCÍ HRNCE SAMOSTATNÉ</t>
  </si>
  <si>
    <t>Položka zahrnuje dodávku a osazení předepsané hrnce mříže včetně rámu</t>
  </si>
  <si>
    <t>59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</si>
  <si>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</si>
  <si>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</si>
  <si>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</si>
  <si>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60</t>
  </si>
  <si>
    <t>89922</t>
  </si>
  <si>
    <t>VÝŠKOVÁ ÚPRAVA MŘÍŽÍ</t>
  </si>
  <si>
    <t>61</t>
  </si>
  <si>
    <t>89923</t>
  </si>
  <si>
    <t>VÝŠKOVÁ ÚPRAVA KRYCÍCH HRNCŮ</t>
  </si>
  <si>
    <t>62</t>
  </si>
  <si>
    <t>89949</t>
  </si>
  <si>
    <t>VÝŘEZ, VÝSEK, ÚTES NA POTRUBÍ DN PŘES 800MM</t>
  </si>
  <si>
    <t>- navrtávka dešťové stoky s vysazením vodotěsné odbočky Fabekun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</si>
  <si>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</si>
  <si>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</t>
  </si>
  <si>
    <t>63</t>
  </si>
  <si>
    <t>911CA3</t>
  </si>
  <si>
    <t>SVODIDLO BETON, ÚROVEŇ ZADRŽ N2 VÝŠ 0,8M - DEMONTÁŽ S PŘESUNEM</t>
  </si>
  <si>
    <t>- odstranění stáv. bet. svodidla typu "CITY BLOC" 
- odvoz a uložení na skládku zadavatele -SÚSPK event. Obce Kozolupy</t>
  </si>
  <si>
    <t>položka zahrnuje: 
- demontáž a odstranění zařízení 
- jeho odvoz na předepsané místo</t>
  </si>
  <si>
    <t>64</t>
  </si>
  <si>
    <t>914131</t>
  </si>
  <si>
    <t>DOPRAVNÍ ZNAČKY ZÁKLADNÍ VELIKOSTI OCELOVÉ FÓLIE TŘ 2 - DODÁVKA A MONTÁŽ</t>
  </si>
  <si>
    <t>- nové svislé značení</t>
  </si>
  <si>
    <t>položka zahrnuje: 
- dodávku a montáž značek v požadovaném provedení</t>
  </si>
  <si>
    <t>65</t>
  </si>
  <si>
    <t>914132</t>
  </si>
  <si>
    <t>DOPRAVNÍ ZNAČKY ZÁKLADNÍ VELIKOSTI OCELOVÉ FÓLIE TŘ 2 - MONTÁŽ S PŘEMÍSTĚNÍM</t>
  </si>
  <si>
    <t>- posouvané stávající svislé značení a a dopravní zrcadlo 
- stáv. posouvané značky IS1c+IS3c ve směru Myslinka osadit na stávající demontovaný nepoškozený sloupek (neosazovat na sloup NN ČEZ Distribuce a.s.)</t>
  </si>
  <si>
    <t>položka zahrnuje: 
- dopravu demontované značky z dočasné skládky 
- osazení a montáž značky na místě určeném projektem 
- nutnou opravu poškozených částí 
nezahrnuje dodávku značky</t>
  </si>
  <si>
    <t>66</t>
  </si>
  <si>
    <t>914133</t>
  </si>
  <si>
    <t>DOPRAVNÍ ZNAČKY ZÁKLADNÍ VELIKOSTI OCELOVÉ FÓLIE TŘ 2 - DEMONTÁŽ</t>
  </si>
  <si>
    <t>- demontáž stávajícího svislého dopravního značení - odvoz a uložení na skládku zadavatele - SÚSPK 
- demontáž posouvaných stávajících značek a dopravního zrcadla</t>
  </si>
  <si>
    <t>12+1+5=18,000 [A]</t>
  </si>
  <si>
    <t>Položka zahrnuje odstranění, demontáž a odklizení materiálu s odvozem na předepsané místo</t>
  </si>
  <si>
    <t>67</t>
  </si>
  <si>
    <t>914921</t>
  </si>
  <si>
    <t>SLOUPKY A STOJKY DOPRAVNÍCH ZNAČEK Z OCEL TRUBEK DO PATKY - DODÁVKA A MONTÁŽ</t>
  </si>
  <si>
    <t>- sloupky nového svislého značení</t>
  </si>
  <si>
    <t>položka zahrnuje: 
- sloupky a upevňovací zařízení včetně jejich osazení (betonová patka, zemní práce)</t>
  </si>
  <si>
    <t>68</t>
  </si>
  <si>
    <t>914922</t>
  </si>
  <si>
    <t>SLOUPKY A STOJKY DZ Z OCEL TRUBEK DO PATKY MONTÁŽ S PŘESUNEM</t>
  </si>
  <si>
    <t>- posouvané stávající svislé značení 
- stáv. posouvané značky IS1c+IS3c ve směru Myslinka osadit na stávající demontovaný nepoškozený sloupek (neosazovat na sloup NN ČEZ Distribuce a.s.)</t>
  </si>
  <si>
    <t>1+1=2,000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</si>
  <si>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</si>
  <si>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69</t>
  </si>
  <si>
    <t>914923</t>
  </si>
  <si>
    <t>SLOUPKY A STOJKY DZ Z OCEL TRUBEK DO PATKY DEMONTÁŽ</t>
  </si>
  <si>
    <t>- demontáž stávajícího svislého dopravního značení a dopravního zrcadla - odvoz a uložení na skládku zadavatele - SÚSPK 
- demontáž posouvaných stávajících značek</t>
  </si>
  <si>
    <t>10+1+2=13,000 [A]</t>
  </si>
  <si>
    <t>70</t>
  </si>
  <si>
    <t>915111</t>
  </si>
  <si>
    <t>VODOROVNÉ DOPRAVNÍ ZNAČENÍ BARVOU HLADKÉ - DODÁVKA A POKLÁDKA</t>
  </si>
  <si>
    <t>- předznačení nového značení barvou před pokládkou finálního VDZ v plastu</t>
  </si>
  <si>
    <t>((20,0+19,5+4,5+13,0+10,5+8,5+27,5+27,0+61+27,0+0,5*20.5+19,0+12,0+19,0+27,0+21,5+0,5*15,5+4,2+6,0+25,0+14,0+18,5*0,5+14,0+20,0 )*0,125+(16,0+2,0+7,0+1,0+0,5*42,0+0,5*42,0)*0,25+(22*3,0*0,5+0,3)+(0,5+0,8+1,0+1,0+0,8+0,6+0,3)+2,8)*1,05=117,108 [A]</t>
  </si>
  <si>
    <t>položka zahrnuje: 
- dodání a pokládku nátěrového materiálu (měří se pouze natíraná plocha) 
- předznačení a reflexní úpravu</t>
  </si>
  <si>
    <t>71</t>
  </si>
  <si>
    <t>915221</t>
  </si>
  <si>
    <t>VODOR DOPRAV ZNAČ PLASTEM STRUKTURÁLNÍ NEHLUČNÉ - DOD A POKLÁDKA</t>
  </si>
  <si>
    <t>- nové a obnovené VDZ ve stanoveném rozsahu</t>
  </si>
  <si>
    <t>(20,0+19,5+4,5+13,0+10,5+8,5+27,5+27,0+61+27,0+0,5*20.5+19,0+12,0+19,0+27,0+21,5+0,5*15,5+4,2+6,0+25,0+14,0+18,5*0,5+14,0+20,0 )*0,125+(16,0+2,0+7,0+1,0+0,5*42,0+0,5*42,0)*0,25+(22*3,0*0,5+0,3)+(0,5+0,8+1,0+1,0+0,8+0,6+0,3)+2,8 + (27,0+0,5*8,0+36,0+0,5*15,5+44,0+27,0+24,0+38,0+12,0+0,5*15,0+8,0)*0,125=140,938 [A]</t>
  </si>
  <si>
    <t>72</t>
  </si>
  <si>
    <t>916C3</t>
  </si>
  <si>
    <t>DOPRAVNÍ MAJÁČKY NEPROSVĚTLOVANÉ</t>
  </si>
  <si>
    <t>- plastový pružný maják malý  
- umístit  na čela dělících ostrůvků</t>
  </si>
  <si>
    <t>položka zahrnuje: 
- dodání zařízení v předepsaném provedení včetně jeho osazení 
- základy</t>
  </si>
  <si>
    <t>73</t>
  </si>
  <si>
    <t>917224</t>
  </si>
  <si>
    <t>SILNIČNÍ A CHODNÍKOVÉ OBRUBY Z BETONOVÝCH OBRUBNÍKŮ ŠÍŘ 150MM</t>
  </si>
  <si>
    <t>Položka zahrnuje: 
-dodání a pokládku betonových obrubníků o rozměrech předepsaných zadávací dokumentací 
-dodávku dílců příslušných poloměrů a tvaru 
-betonové lože i boční betonovou opěrku</t>
  </si>
  <si>
    <t>74</t>
  </si>
  <si>
    <t>91723</t>
  </si>
  <si>
    <t>OBRUBY Z BETON KRAJNÍKŮ</t>
  </si>
  <si>
    <t>Položka zahrnuje:  
dodání a pokládku betonových krajníků o rozměrech předepsaných zadávací dokumentací  
betonové lože i boční betonovou opěrku.</t>
  </si>
  <si>
    <t>75</t>
  </si>
  <si>
    <t>917426</t>
  </si>
  <si>
    <t>CHODNÍKOVÉ OBRUBY Z KAMENNÝCH OBRUBNÍKŮ ŠÍŘ DO 250MM</t>
  </si>
  <si>
    <t>- kamenné řezané obruby okružní křižovatky a navazujících větví 
- rozměry : š= min.200mm, h=250mm, zkosení alt. zaoblení horní lícní hrany 20/20mm</t>
  </si>
  <si>
    <t>50*1,05+32*1,05+66,0*1,05+67,0*1,05+93,0*1,05+82,0*1,05+20,5*1,05+32,0*1,05=464,625 [A]</t>
  </si>
  <si>
    <t>Položka zahrnuje: 
-dodání a pokládku kamenných řezaných obrubníků o rozměrech předepsaných zadávací dokumentací 
-výrobní dokumentaci zhotovitele v rozsahu dle potřeb dodavatele 
-dodávku dílců příslušných poloměrů a tvaru 
-betonové lože i boční betonovou opěrku</t>
  </si>
  <si>
    <t>76</t>
  </si>
  <si>
    <t>91772</t>
  </si>
  <si>
    <t>OBRUBA Z DLAŽEBNÍCH KOSTEK DROBNÝCH</t>
  </si>
  <si>
    <t>- tl. 100mm (rozměr~100x100x100mm) 
- kamenné kostky třídy T2 dle dle ČSN EN 1342 (ČSN 721862) 
- spárovat C30/37-XC4,XF4-konz. S1 alt. MC shodných parametrů 
- tl. 160mm (rozměr~160x160x160mm) 
- kamenné kostky třídy T2 dle dle ČSN EN 1342 (ČSN 721862) 
- spárovat C30/37-XC4,XF4-konz. S1 alt. MC shodných parametrů 
- ložní vrstva beton C16/20</t>
  </si>
  <si>
    <t>66,0*1,05+67,0*1,05+93,0*1,05+82,0*1,05+20,5*1,05+16,5*1,05=362,250 [A]</t>
  </si>
  <si>
    <t>Položka zahrnuje: 
dodání a pokládku jedné řady dlažebních kostek o rozměrech předepsaných zadávací dokumentací 
betonové lože i boční betonovou opěrku.</t>
  </si>
  <si>
    <t>77</t>
  </si>
  <si>
    <t>919115</t>
  </si>
  <si>
    <t>ŘEZÁNÍ ASFALTOVÉHO KRYTU VOZOVEK TL DO 250MM</t>
  </si>
  <si>
    <t>- větev směr Město Touškov</t>
  </si>
  <si>
    <t>27,0*1,05+32,0*1,05+22,0*1,05=85,050 [A]</t>
  </si>
  <si>
    <t>položka zahrnuje řezání vozovkové vrstvy v předepsané tloušťce, včetně spotřeby vody</t>
  </si>
  <si>
    <t>78</t>
  </si>
  <si>
    <t>93799 R</t>
  </si>
  <si>
    <t>MOBILIÁŘ - posun odpadkového koše</t>
  </si>
  <si>
    <t>- demontáž a zpětná montáž odpadkového koše na zadavatelem určeném místě v rámci stavbou dotčeného území  
- stávající odpadkový koš v kolizi s jízdním pásem okružní křižovatky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</si>
  <si>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</si>
  <si>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79</t>
  </si>
  <si>
    <t>96687</t>
  </si>
  <si>
    <t>VYBOURÁNÍ ULIČNÍCH VPUSTÍ KOMPLETNÍCH</t>
  </si>
  <si>
    <t>- konstrukce stáv. vpustí na skládku  
- mříže a kovové části na skládku použitého materiálu zadavatele nebo do výkupu kovového odpadu jako výtěžný materiál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</si>
  <si>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</si>
  <si>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80</t>
  </si>
  <si>
    <t>96715</t>
  </si>
  <si>
    <t>VYBOURÁNÍ ČÁSTÍ KONSTRUKCÍ BETON</t>
  </si>
  <si>
    <t>- základy informační tabule a ostatní (sloupky značek, odpadkového koše apod.)</t>
  </si>
  <si>
    <t>3*0,4+13*0,3+12,0*0,3+1*0,3=9,000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</si>
  <si>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</si>
  <si>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81</t>
  </si>
  <si>
    <t>969234</t>
  </si>
  <si>
    <t>VYBOURÁNÍ POTRUBÍ DN DO 200MM KANALIZAČ</t>
  </si>
  <si>
    <t>- vybourání částí stáv. přípojek stáv. odstraňovaných UV</t>
  </si>
  <si>
    <t>3,0+4,0+5=12,000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</si>
  <si>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</si>
  <si>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82</t>
  </si>
  <si>
    <t>969271</t>
  </si>
  <si>
    <t>VYBOURÁNÍ POTRUBÍ DN DO 1000MM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</si>
  <si>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</si>
  <si>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83</t>
  </si>
  <si>
    <t>97616</t>
  </si>
  <si>
    <t>VYBOURÁNÍ DROBNÝCH PŘEDMĚTŮ DŘEVĚNÝCH - demontáž informační tabule</t>
  </si>
  <si>
    <t>- demontáž informační tabule, která je v kolizi s jízdním pásem II/180 
- předat Obci Kozolupy 
 - demontovat opatrně - tabuli nepoškodit</t>
  </si>
  <si>
    <t>SO 101-2</t>
  </si>
  <si>
    <t>Chodníky</t>
  </si>
  <si>
    <t>Odkop pro spodní stavbu bez zpětných dosypávek a zásypů : 
4,119*1,8+188,8*0,1*0,6=18,742 [A]</t>
  </si>
  <si>
    <t>1,2*2,5+ 22,418*2,5+94,5*0,2*0,35*2,5+17,5*0,30*0,35*2,5+12,915*0,25*2,5+2,4*2,5=94,248 [A]</t>
  </si>
  <si>
    <t>23,0*0,03=0,690 [A]</t>
  </si>
  <si>
    <t>21,0*1,0+2*1,0=23,000 [A]</t>
  </si>
  <si>
    <t>16,5+7,0+27,0+15,0+21,5+38,0+25,0+12,5+13,6+12,7=188,800 [A]</t>
  </si>
  <si>
    <t>6,0*0,2=1,200 [A]</t>
  </si>
  <si>
    <t>- stávající dlažba chodníků a parkovací plochy 
- nepoškozenou dlažbu uložit v rámci stavby pro následné předláždění navazujících ploch 
-  nepoškozený přebytek nabídnout zadavateli (Obec Kozolupy event. SÚSPK) k uložení na jeho skládku materiálu</t>
  </si>
  <si>
    <t>(6,0+49,5+35,5+78,0+49,5+6,8+91,0+4,0)*0,06+(37,5+2,5)*0,08=22,418 [A]</t>
  </si>
  <si>
    <t>- kompletní odstranění vozovky odstraňovaných dlážděných vozovek 
- uložit na dočasnou skládku v prostoru stavby  jako vhodný materiál pro použití zpět do stavby</t>
  </si>
  <si>
    <t>(6,0+49,5+35,5+78,0+49,5+6,8+91,0)*0,15+37,5*0,25=56,820 [A]</t>
  </si>
  <si>
    <t>11,0+8,5+21,0+17,0+24,5+8,5+4,0=94,500 [A]</t>
  </si>
  <si>
    <t>9,0+8,5=17,500 [A]</t>
  </si>
  <si>
    <t>11421</t>
  </si>
  <si>
    <t>ODSTRAN KONSTR VODNÍCH KORYT Z BETON DÍLCŮ</t>
  </si>
  <si>
    <t>6,5*0,21+10,5*0,60+21,0*0,21+2,0*0,21+2,0*0,21=12,915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</si>
  <si>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</si>
  <si>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(16,5+7,0+27,0+15,0+21,5+38,0+25,0+12,5+13,6+12,7)*0,1=18,880 [A]</t>
  </si>
  <si>
    <t>13,65+11,599-13,8-1,69=9,759 [A]</t>
  </si>
  <si>
    <t>(8,5*0,15*1,05+4,5*0,15*1,05+30,5*0,15+4,5*0,15+28,3*0,1+8,5*0,2+8,2*0,25)-9,759=4,119 [A]</t>
  </si>
  <si>
    <t>12573</t>
  </si>
  <si>
    <t>VYKOPÁVKY ZE ZEMNÍKŮ A SKLÁDEK TŘ. I - doplnění ornice</t>
  </si>
  <si>
    <t>- doplnění kvalitní ornice (substrátu) pro založení trávníku a keřových záhonů</t>
  </si>
  <si>
    <t>(60,1*0,1+182,1*0,2)-18,88=23,550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</si>
  <si>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</si>
  <si>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(2,5+4,0+5,0)*1,0*1,2=13,800 [A]</t>
  </si>
  <si>
    <t>- uliční vpusti 
- vhodný materiál přednostně využít zpět do stavby</t>
  </si>
  <si>
    <t>1*1,0*1,3*1,3=1,690 [A]</t>
  </si>
  <si>
    <t>18,88+13,878+13,8=46,558 [A]</t>
  </si>
  <si>
    <t>(3,5+49,5+9,0+17,0+2,0+2,5+3,5)*0,05*1,05+(53,0+10,0+23,5)*0,1*1,05=13,650 [A]</t>
  </si>
  <si>
    <t>(2,5+4,0+5,0)*1,0*0,7+7*1,0*1,3*1,3*0,3=11,599 [A]</t>
  </si>
  <si>
    <t>- obsyp přípojek UV štěrkopískem ( fr.0/4 alt. dle aktuálního požadavku správce) 
- vhodnost materiálu předem odsouhlasit  technickým dozorem investora</t>
  </si>
  <si>
    <t>(2,5+4,0+5,0)*1,0*(0,5-0,02)=5,520 [A]</t>
  </si>
  <si>
    <t>(10,5+24,0+24,5+56,5+3,5+13,0+36,5+38,0+8,5+7,5+59,0+11,0+3,5+7,0+30,0+23,0+17,5+42,0+5,0)*1,05+(5,0+2,0+2,0+3,5+2,5+1,5+1,5+2,5+4,0+2,5+1,0+1,7+3,0+2,0+2,0)*1,05+(7,0+7,0)*1,05+(2,0+2,5+2,5)*1,05=502,110 [A]</t>
  </si>
  <si>
    <t>18231</t>
  </si>
  <si>
    <t>ROZPROSTŘENÍ ORNICE V ROVINĚ V TL DO 0,10M</t>
  </si>
  <si>
    <t>- zatravněné plochy</t>
  </si>
  <si>
    <t>4,7+12,6+42,8=60,100 [A]</t>
  </si>
  <si>
    <t>položka zahrnuje: 
nutné přemístění ornice z dočasných skládek vzdálených do 50m 
rozprostření ornice v předepsané tloušťce v rovině a ve svahu do 1:5</t>
  </si>
  <si>
    <t>18233</t>
  </si>
  <si>
    <t>ROZPROSTŘENÍ ORNICE V ROVINĚ V TL DO 0,20M</t>
  </si>
  <si>
    <t>- plochy pro výsadbu vegetačních úprav (SO801)</t>
  </si>
  <si>
    <t>16,6+16,5+16,5+8,2+14,4+23,5+53,3+9,6+23,5=182,100 [A]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</si>
  <si>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</si>
  <si>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</si>
  <si>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</si>
  <si>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56313</t>
  </si>
  <si>
    <t>VOZOVKOVÉ VRSTVY Z MECHANICKY ZPEVNĚNÉHO KAMENIVA TL. DO 150MM</t>
  </si>
  <si>
    <t>- tloušťka 140 mm 
- sjezdy</t>
  </si>
  <si>
    <t>(7,0+7,0)*1,05+(2,0+2,5+2,5)*1,05=22,050 [A]</t>
  </si>
  <si>
    <t>- chodníky a sjezdy</t>
  </si>
  <si>
    <t>- chodníky 
- dlažba tvaru "I" dle stávající</t>
  </si>
  <si>
    <t>(10,5+24,0+24,5+56,5+3,5+13,0+36,5+38,0+8,5+7,5+59,0+11,0+3,5+7,0+30,0+23,0+17,5+42,0+5,0)*1,05=441,525 [A]</t>
  </si>
  <si>
    <t>582612</t>
  </si>
  <si>
    <t>KRYTY Z BETON DLAŽDIC SE ZÁMKEM ŠEDÝCH TL 80MM DO LOŽE Z KAM</t>
  </si>
  <si>
    <t>(7,0+7,0)*1,05=14,700 [A]</t>
  </si>
  <si>
    <t>- varovné a signální pásy v místě přechodů a míst pro přecházení 
- reliéfní hmatná dlažba pro nevidomé - tvar" bloček" barva červená (tvar "I" lze použít po odsouhlasení technickéhé dozoru zadavatele stavby)</t>
  </si>
  <si>
    <t>(5,0+2,0+2,0+3,5+2,5+1,5+1,5+2,5+4,0+2,5+1,0+1,7+3,0+2,0+2,0)*1,05=38,535 [A]</t>
  </si>
  <si>
    <t>58261B</t>
  </si>
  <si>
    <t>KRYTY Z BETON DLAŽDIC SE ZÁMKEM BAREV RELIÉF TL 80MM DO LOŽE Z KAM</t>
  </si>
  <si>
    <t>- varovné pásy v místě sjezdů 
- reliéfní hmatná dlažba pro nevidomé - tvar" bloček" barva červená (tvar "I" lze použít po odsouhlasení technickéhé dozoru zadavatele stavby)</t>
  </si>
  <si>
    <t>(2,0+2,5+2,5)*1,05=7,350 [A]</t>
  </si>
  <si>
    <t>- předláždění u stávající parkovací plochy 
- pouze v nutném rozsahu pro hlavní navázání plochy v šedé barvě a konce červené plochy kolmých stání</t>
  </si>
  <si>
    <t>32*2,0=64,000 [A]</t>
  </si>
  <si>
    <t>Přidružená stavební výroba</t>
  </si>
  <si>
    <t>711117</t>
  </si>
  <si>
    <t>IZOLACE BĚŽNÝCH KONSTRUKCÍ PROTI ZEMNÍ VLHKOSTI Z PE FÓLIÍ</t>
  </si>
  <si>
    <t>- nopová PEHD folie ve svislé spáře okraje chodníů u stávajících pozemních objektů</t>
  </si>
  <si>
    <t>(18,0+14,0+4,5+24,5+43,0)*0,35=36,400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</si>
  <si>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</si>
  <si>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72124</t>
  </si>
  <si>
    <t>LAPAČE STŘEŠNÍCH SPLAVENIN</t>
  </si>
  <si>
    <t>- podchycení stávajících střešních svodů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</si>
  <si>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a úprav na stávajících dešťových svodech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úprava, očištění a ošetření prostoru kolem instalace</t>
  </si>
  <si>
    <t>(2,5+4,0+5,0)*1,1=12,650 [A]</t>
  </si>
  <si>
    <t>89732</t>
  </si>
  <si>
    <t>VPUSŤ DVORNÍ KOMPLETNÍ Z BETON DÍLCŮ</t>
  </si>
  <si>
    <t>položka zahrnuje: 
dodávku a osazení předepsaného dílce včetně mříže 
předepsané podkladní konstrukce</t>
  </si>
  <si>
    <t>89911F</t>
  </si>
  <si>
    <t>LITINOVÝ POKLOP C250</t>
  </si>
  <si>
    <t>- rezerva v rámci realizace stavby</t>
  </si>
  <si>
    <t>- nová plochá mříž C250 dvorní vpusti</t>
  </si>
  <si>
    <t>89948</t>
  </si>
  <si>
    <t>VÝŘEZ, VÝSEK, ÚTES NA POTRUBÍ DN DO 800MM</t>
  </si>
  <si>
    <t>9111A3</t>
  </si>
  <si>
    <t>ZÁBRADLÍ SILNIČNÍ S VODOR MADLY - DEMONTÁŽ S PŘESUNEM</t>
  </si>
  <si>
    <t>položka zahrnuje: 
- demontáž a odstranění zařízení 
- jeho odvoz a uložení na předepsané místo  
- předání oprávněné osobě do výkupu kovového odpadu</t>
  </si>
  <si>
    <t>917212</t>
  </si>
  <si>
    <t>ZÁHONOVÉ OBRUBY Z BETONOVÝCH OBRUBNÍKŮ ŠÍŘ 80MM</t>
  </si>
  <si>
    <t>(3,5+49,5+9,0+17,0+2,0+2,5+3,5)*1,05=91,350 [A]</t>
  </si>
  <si>
    <t>Položka zahrnuje: 
dodání a pokládku betonových obrubníků o rozměrech předepsaných zadávací dokumentací 
betonové lože i boční betonovou opěrku.</t>
  </si>
  <si>
    <t>32,0*1,05=33,600 [A]</t>
  </si>
  <si>
    <t>Položka zahrnuje: 
-dodání a pokládku betonových obrubníků o rozměrech předepsaných zadávací dokumentací 
-betonové lože i boční betonovou opěrku</t>
  </si>
  <si>
    <t>919122</t>
  </si>
  <si>
    <t>ŘEZÁNÍ BETONOVÉHO KRYTU VOZOVEK TL DO 100MM</t>
  </si>
  <si>
    <t>- výřez ve stávající betonové dlažbě pro doplnění signálních a varovných pásů z reliéfní hmatné dlažby pro nevidomé</t>
  </si>
  <si>
    <t>4,5+7,0=11,500 [A]</t>
  </si>
  <si>
    <t>- základy zábradlí a ostatní (apod.)</t>
  </si>
  <si>
    <t>8*0,3=2,400 [A]</t>
  </si>
  <si>
    <t>97617</t>
  </si>
  <si>
    <t>VYBOURÁNÍ DROBNÝCH PŘEDMĚTŮ KOVOVÝCH</t>
  </si>
  <si>
    <t>- odstranění stávající mříže s rámem ze stávající dvorní vpusti (výměma za ploché proveení) 
- demontovanou mříž přadat zadavateli (Obec Kozolupy alt. SÚSPK) s odvozem na jeho skládku materiálu</t>
  </si>
  <si>
    <t>SO 101-3</t>
  </si>
  <si>
    <t>Oplocení</t>
  </si>
  <si>
    <t>184*0,1*0,6+(168-95,2)*1,8=142,080 [A]</t>
  </si>
  <si>
    <t>p.č.135: 
(1,5+10,6)*0,2*1,1+8*0,4=5,862 [A] 
p.č.234: 
8,0*0,2*1,1=1,760 [B] 
Celkem: A+B=7,622 [C]</t>
  </si>
  <si>
    <t>p.č.135: 
(25,0+6,0)*0,06=1,860 [A] 
p.č.234: 
(8,0+4,0)*0,06=0,720 [B] 
Celkem: A+B=2,580 [C]</t>
  </si>
  <si>
    <t>015170</t>
  </si>
  <si>
    <t>POPLATKY ZA LIKVIDACI ODPADŮ NEKONTAMINOVANÝCH - 17 02 01  DŘEVO PO STAVEBNÍM POUŽITÍ, Z DEMOLIC</t>
  </si>
  <si>
    <t>p.č.135: 
18,0*2,3*0,06*1,1=2,732 [A]</t>
  </si>
  <si>
    <t>015330</t>
  </si>
  <si>
    <t>POPLATKY ZA LIKVIDACI ODPADŮ NEKONTAMINOVANÝCH - 17 05 04  KAMENNÁ SUŤ</t>
  </si>
  <si>
    <t>p.č.234: 
21,0*0,8*1,1=18,480 [B]</t>
  </si>
  <si>
    <t>p.č.135: 
25,0+6,0=31,000 [A] 
p.č.234: 
8,0+4,0=12,000 [B] 
Celkem: A+B=43,000 [C]</t>
  </si>
  <si>
    <t>odstranění křovin a stromů do průměru 100 mm 
doprava dřevin bez ohledu na vzdálenost 
spálení na hromadách nebo štěpkování</t>
  </si>
  <si>
    <t>p.č.135: 
72=72,000 [A] 
p.č.234: 
112=112,000 [B] 
Celkem: A+B=184,000 [C]</t>
  </si>
  <si>
    <t>p.č.135: 
72*0,1=7,200 [A] 
p.č.234: 
112*0,1=11,200 [B] 
Celkem: A+B=18,400 [C]</t>
  </si>
  <si>
    <t>položka zahrnuje sejmutí ornice bez ohledu na tloušťku vrstvy a její vodorovnou dopravu 
nezahrnuje uložení na trvalou skládku</t>
  </si>
  <si>
    <t>p.č.135: 
4,0*8,0*0,2*1,05=6,720 [A]</t>
  </si>
  <si>
    <t>p.č.135: 
(1,5+10,6)*1,2*0,8=11,616 [A] 
p.č.234: 
112*1,5=168,000 [B] 
Celkem: A+B=179,616 [C]</t>
  </si>
  <si>
    <t>p.č.135: 
7,2+11,616=18,816 [A] 
p.č.234: 
11,2+95,2=106,400 [B] 
Celkem: A+B=125,216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</si>
  <si>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</si>
  <si>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p.č.135: 
11,616=11,616 [A] 
p.č.234: 
56*1,7=95,200 [B] 
Celkem: A+B=106,816 [C]</t>
  </si>
  <si>
    <t>p.č.135: 
4,0*8,0*1,05+(1,5+10,6)*1,4=50,540 [A] 
p.č.234: 
28,0*2,0*1,1=61,600 [B]</t>
  </si>
  <si>
    <t>p.č.135: 
36*0,2=7,200 [A] 
p.č.234: 
56*0,2=11,200 [B] 
Celkem: A+B=18,400 [C]</t>
  </si>
  <si>
    <t>p.č.135: 
36=36,000 [A] 
p.č.234: 
56=56,000 [B] 
Celkem: A+B=92,000 [C]</t>
  </si>
  <si>
    <t>Základy</t>
  </si>
  <si>
    <t>21262</t>
  </si>
  <si>
    <t>TRATIVODY KOMPLET Z TRUB Z PLAST HMOT DN DO 100MM</t>
  </si>
  <si>
    <t>p.č.234: 
(28,0+5)*1,1=36,300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</si>
  <si>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</si>
  <si>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27152</t>
  </si>
  <si>
    <t>POLŠTÁŘE POD ZÁKLADY Z KAMENIVA DRCENÉHO</t>
  </si>
  <si>
    <t>p.č.135: 
(1,5+10,6)*1,2*0,1*1,1=1,597 [A] 
p.č.234: 
28,0*1,4*0,1*1,1=4,312 [B] 
Celkem: A+B=5,909 [C]</t>
  </si>
  <si>
    <t>položka zahrnuje dodávku předepsaného kameniva, mimostaveništní a vnitrostaveništní dopravu a jeho uložení 
není-li v zadávací dokumentaci uvedeno jinak, jedná se o nakupovaný materiál</t>
  </si>
  <si>
    <t>272325</t>
  </si>
  <si>
    <t>ZÁKLADY ZE ŽELEZOBETONU DO C30/37</t>
  </si>
  <si>
    <t>p.č.135: 
(1,5+10,6)*0,5*1,1=6,655 [A] 
p.č.234: 
28,0*0,8*1,1=24,640 [B] 
Celkem: A+B=31,295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</si>
  <si>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</si>
  <si>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</si>
  <si>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</si>
  <si>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p.č.135: 
(1,5+10,6)*0,5*0,1*1,1=0,666 [A] 
p.č.234: 
28,0*0,8*0,1*1,1=2,464 [B] 
Celkem: A+B=3,130 [C]</t>
  </si>
  <si>
    <t>Svislé konstrukce</t>
  </si>
  <si>
    <t>31812</t>
  </si>
  <si>
    <t>ZDI ODDĚLOVACÍ A OHRADNÍ Z DÍLCŮ ŽELEZOBETON</t>
  </si>
  <si>
    <t>p.č.135: 
(1,5+10,6)*2,0*0,15=3,630 [A] 
p.č.234: 
28,0*2,0*0,15=8,400 [B] 
Celkem: A+B=12,030 [C]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</si>
  <si>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</si>
  <si>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318325</t>
  </si>
  <si>
    <t>ZDI ODDĚLOVACÍ A OHRADNÍ ZE ŽELEZOBET DO C30/37</t>
  </si>
  <si>
    <t>p.č.135: 
(1,5+10,6)*0,4*1,1=5,324 [A] 
p.č.234: 
24,1*0,7*1,1+7,8*0,35*1,1=21,560 [B] 
Celkem: A+B=26,884 [C]</t>
  </si>
  <si>
    <t>318365</t>
  </si>
  <si>
    <t>VÝZTUŽ ZDÍ ODDĚL A OHRAD Z OCELI 10505, B500B</t>
  </si>
  <si>
    <t>p.č.135: 
(1,5+10,6)*0,4*0,15*1,1=0,799 [A] 
p.č.234: 
28,0*0,7*0,15*1,1=3,234 [B] 
Celkem: A+B=4,033 [C]</t>
  </si>
  <si>
    <t>318949 R</t>
  </si>
  <si>
    <t>ZDI ODDĚLOVACÍ A OHRADNÍ Z OCELI - VJEZDOVÁ VRATA</t>
  </si>
  <si>
    <t>KPL</t>
  </si>
  <si>
    <t>- vjezdová ocelová vrata na pozemek p.č.135 
- kompletní dodávka včetně základů, montáže atd. 
- otevíravá dvoukřídlá směrem do pozemku p.č.135 
- šíře 4,5m, výška min.1,8m 
- výplň vrat "TAHOKOV" v neprůhledné úpravě výseků (otvorů) 
- povrchová protikorozivní úprava žárovým zinkováním 
- včetně elektrického dálkově ovládaného pohonu ve standardu dle typu např. "EP Wing,400 kit"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</si>
  <si>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 a provedení základových konstrukci z bet min, C20/25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</si>
  <si>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ZDI ODDĚLOVACÍ A OHRADNÍ Z OCELI - VSTUPNÍ BRANKA</t>
  </si>
  <si>
    <t>- vstupní pozinkovaná ocelová branka na pozemek p.č.135 
- kompletní dodávka včetně základů, montáže atd. 
- jednokřídlá otevíravá směrem ven z pozemku 
- šíře min.1m, výška min.1,8m 
- výplň vrat "TAHOKOV" v neprůhledné úpravě výseků (otvorů) 
- povrchová protikorozivní úprava žárovým zinkováním</t>
  </si>
  <si>
    <t>31894A</t>
  </si>
  <si>
    <t>ZDI ODDĚLOVACÍ A OHRADNÍ Z OCELI S 235 - svařované pletivo</t>
  </si>
  <si>
    <t>- boční oplocení u p.č.234 v ulici k nádraží 
- ocelový plot ze svařovaného pozinkovaného pletiva výšky min1,5m 
- povrchová plast. úprava PVC barvy zelené 
- kompletní provedení plotu včetně železobetonové podezdívky</t>
  </si>
  <si>
    <t>p.č.234: 
8,0*1,5*0,005*1,1=0,066 [B]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</si>
  <si>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a montáž protipodhrabových pref. desek nebo kompletní provedení podezdívky ze železobetonu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</si>
  <si>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451313</t>
  </si>
  <si>
    <t>PODKLADNÍ A VÝPLŇOVÉ VRSTVY Z PROSTÉHO BETONU C16/20</t>
  </si>
  <si>
    <t>p.č.135: 
(1,5+10,6)*1,4*0,1*1,1=1,863 [A] 
p.č.234: 
28,0*1,6*0,1*1,1=4,928 [B] 
Celkem: A+B=6,791 [C]</t>
  </si>
  <si>
    <t>- dlažba vjezdu p.č.135</t>
  </si>
  <si>
    <t>p.č.135: 
4,0*8,0=32,000 [A]</t>
  </si>
  <si>
    <t>- dlažba vjezdu p.č.135  
- standard dlažby tvar bloček, barva přírodní šedá, povrch polohrubý 
- typ dlažby odsouhlasit s vlastníkem pozemku p.č.135</t>
  </si>
  <si>
    <t>p.č.135: 
4,0*8,0*1,05=33,600 [A]</t>
  </si>
  <si>
    <t>87427</t>
  </si>
  <si>
    <t>POTRUBÍ Z TRUB PLASTOVÝCH ODPADNÍCH DN DO 100MM</t>
  </si>
  <si>
    <t>- odvodnění rubu stěny 
- PVC SN8 DN100</t>
  </si>
  <si>
    <t>(4,0+8,0+4,0+8,0)*1,05=25,200 [A]</t>
  </si>
  <si>
    <t>91913</t>
  </si>
  <si>
    <t>ŘEZÁNÍ BETONOVÝCH KONSTRUKCÍ</t>
  </si>
  <si>
    <t>p.č.234: 
0,2*1,1=0,220 [A]</t>
  </si>
  <si>
    <t>položka zahrnuje řezání betonových konstrukcí bez ohledu na tloušťku, včetně spotřeby vody</t>
  </si>
  <si>
    <t>91916</t>
  </si>
  <si>
    <t>ŘEZÁNÍ KAMENNÝCH KONSTRUKCÍ</t>
  </si>
  <si>
    <t>p.č.234: 
0,8*1,1=0,880 [A]</t>
  </si>
  <si>
    <t>položka zahrnuje řezání kamenných konstrukcí bez ohledu na tloušťku, včetně spotřeby vody</t>
  </si>
  <si>
    <t>96713</t>
  </si>
  <si>
    <t>VYBOURÁNÍ ČÁSTÍ KONSTRUKCÍ KAMENNÝCH NA MC</t>
  </si>
  <si>
    <t>p.č.234: 
21,0*0,8*1,1=18,480 [A]</t>
  </si>
  <si>
    <t>- vrata a vrátka na p.č.135 
- předání oprávněné osobě do výkupu kovového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</si>
  <si>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
- předání oprávněné osobě do výkupu kovového odpadu</t>
  </si>
  <si>
    <t>98816</t>
  </si>
  <si>
    <t>DEMOLICE DROBNÝCH STAVEB S PODÍLEM KONSTR DO 10% DŘEVĚNÝCH</t>
  </si>
  <si>
    <t>M3OP</t>
  </si>
  <si>
    <t>- p.č.135 dřevěná kůlna</t>
  </si>
  <si>
    <t>p.č.135: 
6,0*3,0*2,3*1,1=45,540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</si>
  <si>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  
- rozpojení zdiva na suť schopnou odvozu na skládku 
- kropení a vytváření vodní clony 
- bezpečnostní opatření, vyplývající z předpisů o bezpečnosti práce 
- podpěrné konstrukce jakékoli výšky 
- úpravu pláně po demolici s návazností na přilehlý terén 
- odpojení od sousedních nedemolovaných objektů 
- jakékoli lešení a práce bez pevné pracovní podlahy 
- naložení, dopravu a složení suti 
- ochranná ohrazení a sítě 
- ochranná zařízení proti poškození okolních objektů 
- eventuelní nutnou asistenci požárních či bezpečnostních sborů</t>
  </si>
  <si>
    <t>42.22.22</t>
  </si>
  <si>
    <t>Výstavba místních elektrických a komunikačních sítí</t>
  </si>
  <si>
    <t>SO 401</t>
  </si>
  <si>
    <t>Úprava veřejného osvětlení</t>
  </si>
  <si>
    <t>21-M-1</t>
  </si>
  <si>
    <t>Elektroinstalační materiál</t>
  </si>
  <si>
    <t>001</t>
  </si>
  <si>
    <t>ukončení kabelu v rozvaděči/ svorkovnici</t>
  </si>
  <si>
    <t>KS</t>
  </si>
  <si>
    <t>002</t>
  </si>
  <si>
    <t>drobný montážní a úložný materiál</t>
  </si>
  <si>
    <t>003</t>
  </si>
  <si>
    <t>úprava - doplnění rozvaděče RVO 2x vývod 3F/16A</t>
  </si>
  <si>
    <t>020</t>
  </si>
  <si>
    <t>svítidlo venkovní uliční s reflektorem LED 48W 6800lm</t>
  </si>
  <si>
    <t>výložník jednoduchý 1,5m (15°) na dřík</t>
  </si>
  <si>
    <t>výložník jednoduchý 1,5m  (15°) na dřík</t>
  </si>
  <si>
    <t>stožár osvětlovací pozinkový bezpaticový h 8m</t>
  </si>
  <si>
    <t>stožárová svorkovnice s pojistkou 3p+n+PE</t>
  </si>
  <si>
    <t>svítidlo venkovní uliční s reflektorem LED 112W 14700lm</t>
  </si>
  <si>
    <t>výložník jednoduchý 2m (15°)</t>
  </si>
  <si>
    <t>výložník jednoduchý 2m  (15°)</t>
  </si>
  <si>
    <t>stožár osvětlovací pozinkový bezpaticový h 10m</t>
  </si>
  <si>
    <t>svítidlo venkovní uliční s reflektorem LED 62W 8800lm</t>
  </si>
  <si>
    <t>výložník jednoduchý 3m (0°)</t>
  </si>
  <si>
    <t>výložník jednoduchý 3m  (0°)</t>
  </si>
  <si>
    <t>stožár osvětlovací pozinkový bezpaticový h 6m</t>
  </si>
  <si>
    <t>stožárová svorkovnice s 2xpojistkou 3p+n+PE odbočná</t>
  </si>
  <si>
    <t>34111036</t>
  </si>
  <si>
    <t>kabel instalační jádro Cu plné izolace PVC plášť PVC 450/750V (CYKY) 3x2,5mm2</t>
  </si>
  <si>
    <t>34111042</t>
  </si>
  <si>
    <t>kabel instalační jádro Cu plné izolace PVC plášť PVC 450/750V (CYKY) 3x4mm2</t>
  </si>
  <si>
    <t>34111076</t>
  </si>
  <si>
    <t>kabel instalační jádro Cu plné izolace PVC plášť PVC 450/750V (CYKY) 4x10mm2</t>
  </si>
  <si>
    <t>34571354</t>
  </si>
  <si>
    <t>trubka elektroinstalační ohebná dvouplášťová korugovaná (chránička) D 75/90mm, HDPE+LDPE</t>
  </si>
  <si>
    <t>34571356</t>
  </si>
  <si>
    <t>trubka elektroinstalační ohebná dvouplášťová korugovaná (chránička) D 100/120mm, HDPE+LDPE</t>
  </si>
  <si>
    <t>35441073</t>
  </si>
  <si>
    <t>drát D 10mm FeZn</t>
  </si>
  <si>
    <t>21-M-2</t>
  </si>
  <si>
    <t>Elektromontáže</t>
  </si>
  <si>
    <t>210202013</t>
  </si>
  <si>
    <t>Montáž svítidlo LED na výložník</t>
  </si>
  <si>
    <t>Montáž svítidel výbojkových se zapojením vodičů průmyslových nebo venkovních na výložník</t>
  </si>
  <si>
    <t>210204011</t>
  </si>
  <si>
    <t>Montáž stožárů osvětlení ocelových samostatně stojících délky do 12 m</t>
  </si>
  <si>
    <t>Montáž stožárů osvětlení ocelových samostatně stojících, délky do 12 m</t>
  </si>
  <si>
    <t>210204103</t>
  </si>
  <si>
    <t>Montáž výložníků osvětlení jednoramenných sloupových hmotnosti do 35 kg</t>
  </si>
  <si>
    <t>Montáž výložníků osvětlení  jednoramenných sloupových, hmotnosti do 35 kg</t>
  </si>
  <si>
    <t>210204202</t>
  </si>
  <si>
    <t>Montáž elektrovýzbroje stožárů osvětlení 2 okruhy</t>
  </si>
  <si>
    <t>Montáž elektrovýzbroje stožárů osvětlení  2 okruhy</t>
  </si>
  <si>
    <t>210280003</t>
  </si>
  <si>
    <t>Zkoušky a prohlídky el rozvodů a zařízení celková prohlídka pro objem montážních prací přes 500 do 1 000 tis Kč</t>
  </si>
  <si>
    <t>Zkoušky a prohlídky elektrických rozvodů a zařízení  celková prohlídka, zkoušení, měření a vyhotovení revizní zprávy pro objem montážních prací přes 500 do 1000 tisíc Kč</t>
  </si>
  <si>
    <t>46-M</t>
  </si>
  <si>
    <t>Zemní práce při extr.mont.pracích</t>
  </si>
  <si>
    <t>009</t>
  </si>
  <si>
    <t>výkop jámy pro základ stožáru (á 50x50x120), zem. tř. 3 strojně</t>
  </si>
  <si>
    <t>010</t>
  </si>
  <si>
    <t>betonový základ pro stožár osvětlení s trubkou a obsypem, klínování</t>
  </si>
  <si>
    <t>011</t>
  </si>
  <si>
    <t>obsyp z betonu prostého tř. C 12/15 otevřený výkop</t>
  </si>
  <si>
    <t>012</t>
  </si>
  <si>
    <t>zához kabelové rýhy 65/120cm strojně</t>
  </si>
  <si>
    <t>zához kabelové rýhy 65/120cm  strojně</t>
  </si>
  <si>
    <t>013</t>
  </si>
  <si>
    <t>úprava, hutnění povrchu</t>
  </si>
  <si>
    <t>014</t>
  </si>
  <si>
    <t>460141124</t>
  </si>
  <si>
    <t>Hloubení kabel. rýh strojně, š 35, hl. 80, zem. tř. 3</t>
  </si>
  <si>
    <t>Hloubení nezapažených jam strojně včetně urovnáním dna s přemístěním výkopku do vzdálenosti 3 m od okraje jámy nebo s naložením na dopravní prostředek v omezeném prostoru v hornině třídy těžitelnosti II skupiny 5</t>
  </si>
  <si>
    <t>460171112</t>
  </si>
  <si>
    <t>Hloubení kabelových nezapažených rýh strojně š 64 cm hl 120 cm v hornině tř I skupiny 3</t>
  </si>
  <si>
    <t>Hloubení nezapažených kabelových rýh strojně včetně urovnání dna s přemístěním výkopku do vzdálenosti 3 m od okraje jámy nebo s naložením na dopravní prostředek šířky 35 cm hloubky 20 cm v hornině třídy těžitelnosti I skupiny 3</t>
  </si>
  <si>
    <t>460661112</t>
  </si>
  <si>
    <t>Kabelové lože z písku pro kabely nn bez zakrytí š lože přes 35 do 50 cm</t>
  </si>
  <si>
    <t>Kabelové lože z písku včetně podsypu, zhutnění a urovnání povrchu pro kabely nn bez zakrytí, šířky přes 35 do 50 cm</t>
  </si>
  <si>
    <t>460881215</t>
  </si>
  <si>
    <t>řezání asfaltu a odstranění povrchu do 10cm</t>
  </si>
  <si>
    <t>Kryt vozovek a chodníků z asfaltového betonu vrstva ložní, tloušťky 8 cm</t>
  </si>
  <si>
    <t>VRN1</t>
  </si>
  <si>
    <t>Průzkumné, geodetické a projektové práce</t>
  </si>
  <si>
    <t>013254000</t>
  </si>
  <si>
    <t>Dokumentace skutečného provedení stavby</t>
  </si>
  <si>
    <t>…</t>
  </si>
  <si>
    <t>VRN4</t>
  </si>
  <si>
    <t>Inženýrská činnost</t>
  </si>
  <si>
    <t>004</t>
  </si>
  <si>
    <t>odvoz a likvidace odpadů</t>
  </si>
  <si>
    <t>005</t>
  </si>
  <si>
    <t>globální zařízení staveniště</t>
  </si>
  <si>
    <t>006</t>
  </si>
  <si>
    <t>HZS - mechanizace jeřáb, montážní plošina</t>
  </si>
  <si>
    <t>h</t>
  </si>
  <si>
    <t>007</t>
  </si>
  <si>
    <t>HZS - práce mimo ceníky - demontáže stáv. rozvodů</t>
  </si>
  <si>
    <t>045303000</t>
  </si>
  <si>
    <t>Koordinační činnost</t>
  </si>
  <si>
    <t>HOD</t>
  </si>
  <si>
    <t>SO 801-1</t>
  </si>
  <si>
    <t>Vegetační úpravy - výsadba</t>
  </si>
  <si>
    <t>18311</t>
  </si>
  <si>
    <t>ZALOŽENÍ ZÁHONU PRO VÝSADBU</t>
  </si>
  <si>
    <t>42,0+16,6+16,5+16,5+8,2+14,4+23,5+53,3+9,6+23,5=224,100 [A]</t>
  </si>
  <si>
    <t>položka zahrnuje založení záhonu, urovnání, naložení a odvoz odpadu, to vše bez ohledu na sklon terénu</t>
  </si>
  <si>
    <t>183511</t>
  </si>
  <si>
    <t>CHEMICKÉ ODPLEVELENÍ CELOPLOŠNÉ</t>
  </si>
  <si>
    <t>2*(42,0+16,6+16,5+16,5+8,2+14,4+23,5+53,3+9,6+23,5)=448,200 [A]</t>
  </si>
  <si>
    <t>položka zahrnuje celoplošný postřik a chemickou likvidace nežádoucích rostlin nebo jejích částí a zabránění jejich dalšímu růstu na urovnaném volném terénu</t>
  </si>
  <si>
    <t>18461</t>
  </si>
  <si>
    <t>MULČOVÁNÍ</t>
  </si>
  <si>
    <t>- tl. mulčovací kůry min.10 cm</t>
  </si>
  <si>
    <t>položka zahrnuje dodání a rozprostření mulčovací kůry nebo štěpky v předepsané tloušťce včetně mulčovací textilie bez ohledu na sklon terénu, stabilizaci mulče proti erozi, přísady proti vznícení mulče, naložení a odvoz odpadu</t>
  </si>
  <si>
    <t>184A1</t>
  </si>
  <si>
    <t>VYSAZOVÁNÍ KEŘŮ LISTNATÝCH S BALEM VČETNĚ VÝKOPU JAMKY</t>
  </si>
  <si>
    <t>- položka zahrnuje řádnou průběžnou zálivku do převzetí stavby zadavateli, s event. výměnou půdy,  hnojení anorganickým hnojivem s přídavkem organického hnojiva apod.</t>
  </si>
  <si>
    <t>2+6+4+23,0*3+2*8,5*4+(16,6+16,5+16,5+8,2+14,4+23,5+53,3+9,6+23,5)*4+0,6=878,000 [A]</t>
  </si>
  <si>
    <t>Položka vysazování keřů zahrnuje dodávku projektem předepsaných  keřů,  hloubení jamek (min. rozměry pro keře 30/30/30cm) s event. výměnou půdy, s hnojením anorganickým hnojivem a přídavkem organického hnojiva dle PD, řádnou průběžnou zálivku do převzetí stavby zadavateli a pod. 
Položka zahrnuje veškerý materiál, výrobky a polotovary, včetně mimostaveništní a vnitrostaveništní dopravy (rovněž přesuny), včetně naložení a složení, případně s uložením.</t>
  </si>
  <si>
    <t>18600</t>
  </si>
  <si>
    <t>ZALÉVÁNÍ VODOU</t>
  </si>
  <si>
    <t>- další zálivky po provedení výsadby min.10l/1 keř do předání stavby 
- uvažovány min.10l/1 keř  
- úvodní řádná zálivka je součástí výsadby  
- ostatní zálivky v</t>
  </si>
  <si>
    <t>878*3*10*0,01*1,1=289,740 [A]</t>
  </si>
  <si>
    <t>položka zahrnuje veškerý materiál, výrobky a polotovary, včetně mimostaveništní a vnitrostaveništní dopravy (rovněž přesuny), včetně naložení a složení, případně s uložením</t>
  </si>
  <si>
    <t>SO 801-2</t>
  </si>
  <si>
    <t>Vegetační úpravy - následná péče</t>
  </si>
  <si>
    <t>18462</t>
  </si>
  <si>
    <t>OŠETŘENÍ MULČOVÁNÍ</t>
  </si>
  <si>
    <t>- celkem 15x po dobu garantované záruky 5 let  
- tzn. 3 ošetření/1rok  po dobu garantované záruky 5 let</t>
  </si>
  <si>
    <t>5*3*(42,0+16,6+16,5+16,5+8,2+14,4+23,5+53,3+9,6+23,5)=3 361,500 [A]</t>
  </si>
  <si>
    <t>položka zahrnuje chemické odplevelení a doplnění chybějícího mulče</t>
  </si>
  <si>
    <t>- celkem 50 zálivek min.10l/1 keř po dobu garantované záruky 5 let  
- tzn. 10 zálivek/1 rok min.10l/1 keř po dobu garantované záruky 5 let</t>
  </si>
  <si>
    <t>5*878*10*0,01*1,1=482,900 [A]</t>
  </si>
  <si>
    <t>SO 901</t>
  </si>
  <si>
    <t>Dopravní opatření během výstavby, opravy objízdných a přístupových komunikací</t>
  </si>
  <si>
    <t>02720</t>
  </si>
  <si>
    <t>POMOC PRÁCE ZŘÍZ NEBO ZAJIŠŤ REGULACI A OCHRANU DOPRAVY - dopravní a ochranná opatření během výstavby</t>
  </si>
  <si>
    <t>Poznámka k položce:  
- dopravní opatření a přechodné dopravní značení během celého průběhu výstavby 
- ochranná opatření (zajištění podmínek BOZP) běhemcelého průběhu výstavby</t>
  </si>
  <si>
    <t>zahrnuje veškeré náklady spojené s objednatelem požadovanými zařízeními 
kompletní přechodné dopravní značení,  dopravní opatření a ochranná opatření (zajištění podmínek BOZP) během celého provádění stavby</t>
  </si>
  <si>
    <t>- opravy objízdných a přístupových komunikací 
- předpoklad frézované asfaltové směsi ZAS-T1 alt.( po dohodě se zadavatelem) ZAS-T2 
- v případě nevyhovujícího rozboru PAU uložit na skládku nebezpečného odpau - poplatek viz.SO101-1 položka "014132.1 POPLATKY ZA SKLÁDKU TYP S-NO (NEBEZPEČNÝ ODPAD)-frézované asfaltové směsi kv. třídy ZAS-T4"  
- frézovaný vyhovující R materiál předat SÚSPK  
- včetně dopravy na skládku (předpoklad skládka SÚSPK  Vochov nebo skládka NO dle zhotovitele)</t>
  </si>
  <si>
    <t>3000*0,12=360,000 [A]</t>
  </si>
  <si>
    <t>3000=3 000,000 [A]</t>
  </si>
  <si>
    <t>VRN</t>
  </si>
  <si>
    <t>Vedlejší rozpočtové náklady</t>
  </si>
  <si>
    <t>Zkoušení konstrukcí a prací, geodetické a projektové práce</t>
  </si>
  <si>
    <t>02520</t>
  </si>
  <si>
    <t>ZKOUŠENÍ MATERIÁLŮ NEZÁVISLOU ZKUŠEBNOU</t>
  </si>
  <si>
    <t>- zahrnuje veškeré náklady spojené se zkouškami dle příslušných předpisů nebo dle požadavku zadavatele</t>
  </si>
  <si>
    <t>02620</t>
  </si>
  <si>
    <t>ZKOUŠENÍ KONSTRUKCÍ A PRACÍ NEZÁVISLOU ZKUŠEBNOU</t>
  </si>
  <si>
    <t>02910</t>
  </si>
  <si>
    <t>OSTATNÍ POŽADAVKY - ZEMĚMĚŘIČSKÁ MĚŘENÍ - Geodetické práce před a při provádění stavby</t>
  </si>
  <si>
    <t>- geodetické práce před a při provádění stavby 
Poznámka k položce: 
- vytýčení sítí technické infrastruktury na staveništi včetně obnovení vyjádření a podkladů správců sítí po dobu výstvby pro všechny objekty stavby 
- geodetické práce po celou dobu výstavby pro všechny stavební objekty</t>
  </si>
  <si>
    <t>- zahrnuje veškeré náklady spojené s dodavatelem požadovanými pracemi</t>
  </si>
  <si>
    <t>02911</t>
  </si>
  <si>
    <t>OSTATNÍ POŽADAVKY - GEODETICKÉ ZAMĚŘENÍ - Geodetické práce po výstavbě</t>
  </si>
  <si>
    <t>- geodetické práce po výstavbě 
Poznámka k položce: 
V tištěné i digitální podobě: 
- geodetické zaměření skutečného provedení stavby 
- kompletní podklady pro zákres do digitální technické i katastrální mapy 
- geometrický plán pro vklad do katastru nemovitostí 
- geometrický plán pro věcná břemena 
- ostatní informace viz. poždavky v ZD</t>
  </si>
  <si>
    <t>zahrnuje veškeré náklady spojené s objednatelem požadovanými pracemi</t>
  </si>
  <si>
    <t>02940</t>
  </si>
  <si>
    <t>OSTATNÍ POŽADAVKY - VYPRACOVÁNÍ DOKUMENTACE SKUTEČNÉHO PROVEDENÍ STAVBY</t>
  </si>
  <si>
    <t>- dokumentace skutečného provedení v tištěné podobě i digitální formě 
Poznámka k položce: 
- pro všechny objekty stavby (HSV,PSV,MONTÁŽE) 
- v počtu a provedení dle zadávací dokumentace a vyhl. MPR 499/2006 Sb. .a odst.6 § 125 zákona č.183/2006 Sb(stavebního zákona) v aktuálním znění dle platných předpisů 
- včetně fotodokumentace stavby</t>
  </si>
  <si>
    <t>02943</t>
  </si>
  <si>
    <t>OSTATNÍ POŽADAVKY - VYPRACOVÁNÍ RDS</t>
  </si>
  <si>
    <t>- vypracování realizační dokumentace v rozsahu a podrobnosti dle potřeb zhotovitele a požadavků zadavatele (obsahuje např. přechodné dopravní značení a dopravní opatření, podrobné vytýčení a výškové řešení, podrobné a detailní výkresy, podrobné vytyčovací výkresy, výkresy tvaru, výztuže event. výrobní a montážní dokumentace atd.)</t>
  </si>
  <si>
    <t>VRN3</t>
  </si>
  <si>
    <t>Zařízení staveniště</t>
  </si>
  <si>
    <t>02991</t>
  </si>
  <si>
    <t>OSTATNÍ POŽADAVKY - INFORMAČNÍ TABULE</t>
  </si>
  <si>
    <t>Poznámka k položce:  
- DLE GRAFICKÉHO NÁVRHU A POČTU UVEDENÉHO V ZD 
- tabule s obecnými informacemi a podmínkami BOZP na stavbě  
- umístit na všechny přístupové komunikace (počet dle fáze v průběhu výstavby)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</si>
  <si>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</si>
  <si>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</si>
  <si>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</si>
  <si>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Poznámka k položce:  
Zajištění a provedení všech prací a dodávek nezbytných k provedení díla, tj. prací a dodávek které nejsou přímo určeny rozsahem stavby, avšak jejich provedení je pro zhotovení stavby nezbytné (např. VRN/NUS vč. zařízení staveniště a jeho likvidaci po stavbě, zajištění dočasných přípojek pro zařízení staveniště, aktualizace vyjádření a prověření existence stávajících podzemních i vzdušných vedení a zařízení, zajištění vytýčení všech podzemních sítí  a provedení opatření pro zajištění podzemních a nadzemních sítí a ochranu po dobu výstavby s protokolárním předání křížení se sítěmi, opatření pro zajištění bezpečnosti, ochrany zdraví a požární bezpečnosti.opatření vyplývající z plánu BOZP - veškeré náklady spojené s pořízením, dovozem, montáží, údržbou, demontáží a odvozem:  veškerých mobilních stavebních buněk ( kancelář, šatny, příruční sklad, umývárna ) a k tomu odpovídajících mobilních WC, včetně eventuálního dočasného zpevnění ploch např. pro skládkování a ochranu nezabudovaného nebo vytěženého materiálu, mobilního oplocení staveniště po dobu stavby ,  provizorního ohrazení výkopů, dočasného napojení na inženýrské sítě a ekologickou likvidaci odpadů. Ostatní ZS - viz.ZOV ( např.umístění bezpečnostních značek,tabulky se zákazem vstupu nepovolaným osobám na staveniště a pod.),  rekultivaci plochy po odstranění zařízení staveniště v rozsahu dle ZOV -včetně nákladů na energie pro ZS</t>
  </si>
  <si>
    <t>zahrnuje objednatelem povolené náklady na pořízení (event. pronájem), provozování, udržování a likvidaci zhotovitelova zařízení</t>
  </si>
  <si>
    <t>VRN7</t>
  </si>
  <si>
    <t>Provozní vlivy</t>
  </si>
  <si>
    <t>02730</t>
  </si>
  <si>
    <t>POMOC PRÁCE ZŘÍZ NEBO ZAJIŠŤ OCHRANU INŽENÝRSKÝCH SÍTÍ</t>
  </si>
  <si>
    <t>zahrnuje veškeré náklady spojené s objednatelem požadovanými zařízeními</t>
  </si>
  <si>
    <t>VRN9</t>
  </si>
  <si>
    <t>Ostatní náklady</t>
  </si>
  <si>
    <t>POMOC PRÁCE ZŘÍZ NEBO ZAJIŠŤ REGULACI A OCHRANU DOPRAVY - údržba a čištění příjezdových komunikací</t>
  </si>
  <si>
    <t>Poznámka k položce:  
- NÁKLADY NA ÚDRŽBU A ČIŠTĚNÍ PŘÍJEZDOVÝCH KOMUNIKACÍ PO CELOU DOBU VÝSTAVBY 
- NÁKLADY NA OBNOVENÍ VŠECH DOTČENÝCH PLOCH STAVBOU DO PŮVODNÍHO STAVU</t>
  </si>
  <si>
    <t>zahrnuje veškeré náklady spojené s objednatelem požadovanými zařízeními  
kompletní přechodné dopravní značení,  dopravní opatření a ochranná opatření (zajištění podmínek BOZP) během provádění stavby</t>
  </si>
</sst>
</file>

<file path=xl/styles.xml><?xml version="1.0" encoding="utf-8"?>
<styleSheet xmlns="http://schemas.openxmlformats.org/spreadsheetml/2006/main">
  <numFmts count="2">
    <numFmt numFmtId="177" formatCode="#,##0.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</f>
      </c>
      <c s="1"/>
      <c s="1"/>
    </row>
    <row r="7" spans="1:5" ht="12.75" customHeight="1">
      <c r="A7" s="1"/>
      <c s="4" t="s">
        <v>5</v>
      </c>
      <c s="7">
        <f>0+E10+E11+E12+E13+E14+E15+E16+E17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29</v>
      </c>
      <c s="20" t="s">
        <v>30</v>
      </c>
      <c s="21">
        <f>'SO 101-1'!I3</f>
      </c>
      <c s="21">
        <f>'SO 101-1'!O2</f>
      </c>
      <c s="21">
        <f>C10+D10</f>
      </c>
    </row>
    <row r="11" spans="1:5" ht="12.75" customHeight="1">
      <c r="A11" s="20" t="s">
        <v>467</v>
      </c>
      <c s="20" t="s">
        <v>468</v>
      </c>
      <c s="21">
        <f>'SO 101-2'!I3</f>
      </c>
      <c s="21">
        <f>'SO 101-2'!O2</f>
      </c>
      <c s="21">
        <f>C11+D11</f>
      </c>
    </row>
    <row r="12" spans="1:5" ht="12.75" customHeight="1">
      <c r="A12" s="20" t="s">
        <v>570</v>
      </c>
      <c s="20" t="s">
        <v>571</v>
      </c>
      <c s="21">
        <f>'SO 101-3'!I3</f>
      </c>
      <c s="21">
        <f>'SO 101-3'!O2</f>
      </c>
      <c s="21">
        <f>C12+D12</f>
      </c>
    </row>
    <row r="13" spans="1:5" ht="12.75" customHeight="1">
      <c r="A13" s="20" t="s">
        <v>665</v>
      </c>
      <c s="20" t="s">
        <v>666</v>
      </c>
      <c s="21">
        <f>'SO 401'!I3</f>
      </c>
      <c s="21">
        <f>'SO 401'!O2</f>
      </c>
      <c s="21">
        <f>C13+D13</f>
      </c>
    </row>
    <row r="14" spans="1:5" ht="12.75" customHeight="1">
      <c r="A14" s="20" t="s">
        <v>765</v>
      </c>
      <c s="20" t="s">
        <v>766</v>
      </c>
      <c s="21">
        <f>'SO 801-1'!I3</f>
      </c>
      <c s="21">
        <f>'SO 801-1'!O2</f>
      </c>
      <c s="21">
        <f>C14+D14</f>
      </c>
    </row>
    <row r="15" spans="1:5" ht="12.75" customHeight="1">
      <c r="A15" s="20" t="s">
        <v>789</v>
      </c>
      <c s="20" t="s">
        <v>790</v>
      </c>
      <c s="21">
        <f>'SO 801-2'!I3</f>
      </c>
      <c s="21">
        <f>'SO 801-2'!O2</f>
      </c>
      <c s="21">
        <f>C15+D15</f>
      </c>
    </row>
    <row r="16" spans="1:5" ht="12.75" customHeight="1">
      <c r="A16" s="20" t="s">
        <v>798</v>
      </c>
      <c s="20" t="s">
        <v>799</v>
      </c>
      <c s="21">
        <f>'SO 901'!I3</f>
      </c>
      <c s="21">
        <f>'SO 901'!O2</f>
      </c>
      <c s="21">
        <f>C16+D16</f>
      </c>
    </row>
    <row r="17" spans="1:5" ht="12.75" customHeight="1">
      <c r="A17" s="20" t="s">
        <v>807</v>
      </c>
      <c s="20" t="s">
        <v>808</v>
      </c>
      <c s="21">
        <f>VRN!I3</f>
      </c>
      <c s="21">
        <f>VRN!O2</f>
      </c>
      <c s="21">
        <f>C17+D17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0+O8+O33+O150+O163+O212+O261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29</v>
      </c>
      <c s="42">
        <f>0+I8+I33+I150+I163+I212+I261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29</v>
      </c>
      <c s="6"/>
      <c s="18" t="s">
        <v>30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32</v>
      </c>
      <c s="19"/>
      <c s="27" t="s">
        <v>48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49</v>
      </c>
      <c s="29" t="s">
        <v>27</v>
      </c>
      <c s="29" t="s">
        <v>50</v>
      </c>
      <c s="25" t="s">
        <v>27</v>
      </c>
      <c s="30" t="s">
        <v>51</v>
      </c>
      <c s="31" t="s">
        <v>52</v>
      </c>
      <c s="32">
        <v>280.36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38.25">
      <c r="A10" s="35" t="s">
        <v>53</v>
      </c>
      <c r="E10" s="36" t="s">
        <v>54</v>
      </c>
    </row>
    <row r="11" spans="1:5" ht="76.5">
      <c r="A11" s="37" t="s">
        <v>55</v>
      </c>
      <c r="E11" s="38" t="s">
        <v>56</v>
      </c>
    </row>
    <row r="12" spans="1:5" ht="25.5">
      <c r="A12" t="s">
        <v>57</v>
      </c>
      <c r="E12" s="36" t="s">
        <v>58</v>
      </c>
    </row>
    <row r="13" spans="1:16" ht="25.5">
      <c r="A13" s="25" t="s">
        <v>49</v>
      </c>
      <c s="29" t="s">
        <v>28</v>
      </c>
      <c s="29" t="s">
        <v>59</v>
      </c>
      <c s="25" t="s">
        <v>27</v>
      </c>
      <c s="30" t="s">
        <v>60</v>
      </c>
      <c s="31" t="s">
        <v>52</v>
      </c>
      <c s="32">
        <v>279.282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38.25">
      <c r="A14" s="35" t="s">
        <v>53</v>
      </c>
      <c r="E14" s="36" t="s">
        <v>61</v>
      </c>
    </row>
    <row r="15" spans="1:5" ht="12.75">
      <c r="A15" s="37" t="s">
        <v>55</v>
      </c>
      <c r="E15" s="38" t="s">
        <v>62</v>
      </c>
    </row>
    <row r="16" spans="1:5" ht="25.5">
      <c r="A16" t="s">
        <v>57</v>
      </c>
      <c r="E16" s="36" t="s">
        <v>58</v>
      </c>
    </row>
    <row r="17" spans="1:16" ht="25.5">
      <c r="A17" s="25" t="s">
        <v>49</v>
      </c>
      <c s="29" t="s">
        <v>26</v>
      </c>
      <c s="29" t="s">
        <v>59</v>
      </c>
      <c s="25" t="s">
        <v>28</v>
      </c>
      <c s="30" t="s">
        <v>63</v>
      </c>
      <c s="31" t="s">
        <v>52</v>
      </c>
      <c s="32">
        <v>326.37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38.25">
      <c r="A18" s="35" t="s">
        <v>53</v>
      </c>
      <c r="E18" s="36" t="s">
        <v>64</v>
      </c>
    </row>
    <row r="19" spans="1:5" ht="12.75">
      <c r="A19" s="37" t="s">
        <v>55</v>
      </c>
      <c r="E19" s="38" t="s">
        <v>65</v>
      </c>
    </row>
    <row r="20" spans="1:5" ht="25.5">
      <c r="A20" t="s">
        <v>57</v>
      </c>
      <c r="E20" s="36" t="s">
        <v>58</v>
      </c>
    </row>
    <row r="21" spans="1:16" ht="25.5">
      <c r="A21" s="25" t="s">
        <v>49</v>
      </c>
      <c s="29" t="s">
        <v>37</v>
      </c>
      <c s="29" t="s">
        <v>66</v>
      </c>
      <c s="25" t="s">
        <v>67</v>
      </c>
      <c s="30" t="s">
        <v>68</v>
      </c>
      <c s="31" t="s">
        <v>52</v>
      </c>
      <c s="32">
        <v>1390.709</v>
      </c>
      <c s="33">
        <v>0</v>
      </c>
      <c s="34">
        <f>ROUND(ROUND(H21,1)*ROUND(G21,3),1)</f>
      </c>
      <c r="O21">
        <f>(I21*21)/100</f>
      </c>
      <c t="s">
        <v>28</v>
      </c>
    </row>
    <row r="22" spans="1:5" ht="38.25">
      <c r="A22" s="35" t="s">
        <v>53</v>
      </c>
      <c r="E22" s="36" t="s">
        <v>69</v>
      </c>
    </row>
    <row r="23" spans="1:5" ht="140.25">
      <c r="A23" s="37" t="s">
        <v>55</v>
      </c>
      <c r="E23" s="38" t="s">
        <v>70</v>
      </c>
    </row>
    <row r="24" spans="1:5" ht="140.25">
      <c r="A24" t="s">
        <v>57</v>
      </c>
      <c r="E24" s="36" t="s">
        <v>71</v>
      </c>
    </row>
    <row r="25" spans="1:16" ht="25.5">
      <c r="A25" s="25" t="s">
        <v>49</v>
      </c>
      <c s="29" t="s">
        <v>39</v>
      </c>
      <c s="29" t="s">
        <v>72</v>
      </c>
      <c s="25" t="s">
        <v>67</v>
      </c>
      <c s="30" t="s">
        <v>73</v>
      </c>
      <c s="31" t="s">
        <v>52</v>
      </c>
      <c s="32">
        <v>186.448</v>
      </c>
      <c s="33">
        <v>0</v>
      </c>
      <c s="34">
        <f>ROUND(ROUND(H25,1)*ROUND(G25,3),1)</f>
      </c>
      <c r="O25">
        <f>(I25*21)/100</f>
      </c>
      <c t="s">
        <v>28</v>
      </c>
    </row>
    <row r="26" spans="1:5" ht="12.75">
      <c r="A26" s="35" t="s">
        <v>53</v>
      </c>
      <c r="E26" s="36" t="s">
        <v>74</v>
      </c>
    </row>
    <row r="27" spans="1:5" ht="25.5">
      <c r="A27" s="37" t="s">
        <v>55</v>
      </c>
      <c r="E27" s="38" t="s">
        <v>75</v>
      </c>
    </row>
    <row r="28" spans="1:5" ht="140.25">
      <c r="A28" t="s">
        <v>57</v>
      </c>
      <c r="E28" s="36" t="s">
        <v>71</v>
      </c>
    </row>
    <row r="29" spans="1:16" ht="25.5">
      <c r="A29" s="25" t="s">
        <v>49</v>
      </c>
      <c s="29" t="s">
        <v>41</v>
      </c>
      <c s="29" t="s">
        <v>76</v>
      </c>
      <c s="25" t="s">
        <v>67</v>
      </c>
      <c s="30" t="s">
        <v>77</v>
      </c>
      <c s="31" t="s">
        <v>52</v>
      </c>
      <c s="32">
        <v>0.798</v>
      </c>
      <c s="33">
        <v>0</v>
      </c>
      <c s="34">
        <f>ROUND(ROUND(H29,1)*ROUND(G29,3),1)</f>
      </c>
      <c r="O29">
        <f>(I29*21)/100</f>
      </c>
      <c t="s">
        <v>28</v>
      </c>
    </row>
    <row r="30" spans="1:5" ht="12.75">
      <c r="A30" s="35" t="s">
        <v>53</v>
      </c>
      <c r="E30" s="36" t="s">
        <v>67</v>
      </c>
    </row>
    <row r="31" spans="1:5" ht="12.75">
      <c r="A31" s="37" t="s">
        <v>55</v>
      </c>
      <c r="E31" s="38" t="s">
        <v>78</v>
      </c>
    </row>
    <row r="32" spans="1:5" ht="140.25">
      <c r="A32" t="s">
        <v>57</v>
      </c>
      <c r="E32" s="36" t="s">
        <v>71</v>
      </c>
    </row>
    <row r="33" spans="1:18" ht="12.75" customHeight="1">
      <c r="A33" s="6" t="s">
        <v>47</v>
      </c>
      <c s="6"/>
      <c s="40" t="s">
        <v>27</v>
      </c>
      <c s="6"/>
      <c s="27" t="s">
        <v>79</v>
      </c>
      <c s="6"/>
      <c s="6"/>
      <c s="6"/>
      <c s="41">
        <f>0+Q33</f>
      </c>
      <c r="O33">
        <f>0+R33</f>
      </c>
      <c r="Q33">
        <f>0+I34+I38+I42+I46+I50+I54+I58+I62+I66+I70+I74+I78+I82+I86+I90+I94+I98+I102+I106+I110+I114+I118+I122+I126+I130+I134+I138+I142+I146</f>
      </c>
      <c>
        <f>0+O34+O38+O42+O46+O50+O54+O58+O62+O66+O70+O74+O78+O82+O86+O90+O94+O98+O102+O106+O110+O114+O118+O122+O126+O130+O134+O138+O142+O146</f>
      </c>
    </row>
    <row r="34" spans="1:16" ht="12.75">
      <c r="A34" s="25" t="s">
        <v>49</v>
      </c>
      <c s="29" t="s">
        <v>80</v>
      </c>
      <c s="29" t="s">
        <v>81</v>
      </c>
      <c s="25" t="s">
        <v>67</v>
      </c>
      <c s="30" t="s">
        <v>82</v>
      </c>
      <c s="31" t="s">
        <v>83</v>
      </c>
      <c s="32">
        <v>26.6</v>
      </c>
      <c s="33">
        <v>0</v>
      </c>
      <c s="34">
        <f>ROUND(ROUND(H34,1)*ROUND(G34,3),1)</f>
      </c>
      <c r="O34">
        <f>(I34*21)/100</f>
      </c>
      <c t="s">
        <v>28</v>
      </c>
    </row>
    <row r="35" spans="1:5" ht="12.75">
      <c r="A35" s="35" t="s">
        <v>53</v>
      </c>
      <c r="E35" s="36" t="s">
        <v>67</v>
      </c>
    </row>
    <row r="36" spans="1:5" ht="12.75">
      <c r="A36" s="37" t="s">
        <v>55</v>
      </c>
      <c r="E36" s="38" t="s">
        <v>84</v>
      </c>
    </row>
    <row r="37" spans="1:5" ht="38.25">
      <c r="A37" t="s">
        <v>57</v>
      </c>
      <c r="E37" s="36" t="s">
        <v>85</v>
      </c>
    </row>
    <row r="38" spans="1:16" ht="12.75">
      <c r="A38" s="25" t="s">
        <v>49</v>
      </c>
      <c s="29" t="s">
        <v>86</v>
      </c>
      <c s="29" t="s">
        <v>87</v>
      </c>
      <c s="25" t="s">
        <v>67</v>
      </c>
      <c s="30" t="s">
        <v>88</v>
      </c>
      <c s="31" t="s">
        <v>83</v>
      </c>
      <c s="32">
        <v>183.6</v>
      </c>
      <c s="33">
        <v>0</v>
      </c>
      <c s="34">
        <f>ROUND(ROUND(H38,1)*ROUND(G38,3),1)</f>
      </c>
      <c r="O38">
        <f>(I38*21)/100</f>
      </c>
      <c t="s">
        <v>28</v>
      </c>
    </row>
    <row r="39" spans="1:5" ht="12.75">
      <c r="A39" s="35" t="s">
        <v>53</v>
      </c>
      <c r="E39" s="36" t="s">
        <v>67</v>
      </c>
    </row>
    <row r="40" spans="1:5" ht="12.75">
      <c r="A40" s="37" t="s">
        <v>55</v>
      </c>
      <c r="E40" s="38" t="s">
        <v>89</v>
      </c>
    </row>
    <row r="41" spans="1:5" ht="12.75">
      <c r="A41" t="s">
        <v>57</v>
      </c>
      <c r="E41" s="36" t="s">
        <v>90</v>
      </c>
    </row>
    <row r="42" spans="1:16" ht="25.5">
      <c r="A42" s="25" t="s">
        <v>49</v>
      </c>
      <c s="29" t="s">
        <v>44</v>
      </c>
      <c s="29" t="s">
        <v>91</v>
      </c>
      <c s="25" t="s">
        <v>67</v>
      </c>
      <c s="30" t="s">
        <v>92</v>
      </c>
      <c s="31" t="s">
        <v>93</v>
      </c>
      <c s="32">
        <v>141.9</v>
      </c>
      <c s="33">
        <v>0</v>
      </c>
      <c s="34">
        <f>ROUND(ROUND(H42,1)*ROUND(G42,3),1)</f>
      </c>
      <c r="O42">
        <f>(I42*21)/100</f>
      </c>
      <c t="s">
        <v>28</v>
      </c>
    </row>
    <row r="43" spans="1:5" ht="51">
      <c r="A43" s="35" t="s">
        <v>53</v>
      </c>
      <c r="E43" s="36" t="s">
        <v>94</v>
      </c>
    </row>
    <row r="44" spans="1:5" ht="12.75">
      <c r="A44" s="37" t="s">
        <v>55</v>
      </c>
      <c r="E44" s="38" t="s">
        <v>95</v>
      </c>
    </row>
    <row r="45" spans="1:5" ht="63.75">
      <c r="A45" t="s">
        <v>57</v>
      </c>
      <c r="E45" s="36" t="s">
        <v>96</v>
      </c>
    </row>
    <row r="46" spans="1:16" ht="12.75">
      <c r="A46" s="25" t="s">
        <v>49</v>
      </c>
      <c s="29" t="s">
        <v>46</v>
      </c>
      <c s="29" t="s">
        <v>97</v>
      </c>
      <c s="25" t="s">
        <v>67</v>
      </c>
      <c s="30" t="s">
        <v>98</v>
      </c>
      <c s="31" t="s">
        <v>93</v>
      </c>
      <c s="32">
        <v>1.5</v>
      </c>
      <c s="33">
        <v>0</v>
      </c>
      <c s="34">
        <f>ROUND(ROUND(H46,1)*ROUND(G46,3),1)</f>
      </c>
      <c r="O46">
        <f>(I46*21)/100</f>
      </c>
      <c t="s">
        <v>28</v>
      </c>
    </row>
    <row r="47" spans="1:5" ht="63.75">
      <c r="A47" s="35" t="s">
        <v>53</v>
      </c>
      <c r="E47" s="36" t="s">
        <v>99</v>
      </c>
    </row>
    <row r="48" spans="1:5" ht="12.75">
      <c r="A48" s="37" t="s">
        <v>55</v>
      </c>
      <c r="E48" s="38" t="s">
        <v>100</v>
      </c>
    </row>
    <row r="49" spans="1:5" ht="63.75">
      <c r="A49" t="s">
        <v>57</v>
      </c>
      <c r="E49" s="36" t="s">
        <v>96</v>
      </c>
    </row>
    <row r="50" spans="1:16" ht="12.75">
      <c r="A50" s="25" t="s">
        <v>49</v>
      </c>
      <c s="29" t="s">
        <v>101</v>
      </c>
      <c s="29" t="s">
        <v>102</v>
      </c>
      <c s="25" t="s">
        <v>67</v>
      </c>
      <c s="30" t="s">
        <v>103</v>
      </c>
      <c s="31" t="s">
        <v>93</v>
      </c>
      <c s="32">
        <v>84</v>
      </c>
      <c s="33">
        <v>0</v>
      </c>
      <c s="34">
        <f>ROUND(ROUND(H50,1)*ROUND(G50,3),1)</f>
      </c>
      <c r="O50">
        <f>(I50*21)/100</f>
      </c>
      <c t="s">
        <v>28</v>
      </c>
    </row>
    <row r="51" spans="1:5" ht="51">
      <c r="A51" s="35" t="s">
        <v>53</v>
      </c>
      <c r="E51" s="36" t="s">
        <v>104</v>
      </c>
    </row>
    <row r="52" spans="1:5" ht="12.75">
      <c r="A52" s="37" t="s">
        <v>55</v>
      </c>
      <c r="E52" s="38" t="s">
        <v>67</v>
      </c>
    </row>
    <row r="53" spans="1:5" ht="63.75">
      <c r="A53" t="s">
        <v>57</v>
      </c>
      <c r="E53" s="36" t="s">
        <v>105</v>
      </c>
    </row>
    <row r="54" spans="1:16" ht="12.75">
      <c r="A54" s="25" t="s">
        <v>49</v>
      </c>
      <c s="29" t="s">
        <v>106</v>
      </c>
      <c s="29" t="s">
        <v>107</v>
      </c>
      <c s="25" t="s">
        <v>67</v>
      </c>
      <c s="30" t="s">
        <v>108</v>
      </c>
      <c s="31" t="s">
        <v>93</v>
      </c>
      <c s="32">
        <v>7.328</v>
      </c>
      <c s="33">
        <v>0</v>
      </c>
      <c s="34">
        <f>ROUND(ROUND(H54,1)*ROUND(G54,3),1)</f>
      </c>
      <c r="O54">
        <f>(I54*21)/100</f>
      </c>
      <c t="s">
        <v>28</v>
      </c>
    </row>
    <row r="55" spans="1:5" ht="12.75">
      <c r="A55" s="35" t="s">
        <v>53</v>
      </c>
      <c r="E55" s="36" t="s">
        <v>67</v>
      </c>
    </row>
    <row r="56" spans="1:5" ht="12.75">
      <c r="A56" s="37" t="s">
        <v>55</v>
      </c>
      <c r="E56" s="38" t="s">
        <v>109</v>
      </c>
    </row>
    <row r="57" spans="1:5" ht="63.75">
      <c r="A57" t="s">
        <v>57</v>
      </c>
      <c r="E57" s="36" t="s">
        <v>96</v>
      </c>
    </row>
    <row r="58" spans="1:16" ht="25.5">
      <c r="A58" s="25" t="s">
        <v>49</v>
      </c>
      <c s="29" t="s">
        <v>110</v>
      </c>
      <c s="29" t="s">
        <v>111</v>
      </c>
      <c s="25" t="s">
        <v>67</v>
      </c>
      <c s="30" t="s">
        <v>112</v>
      </c>
      <c s="31" t="s">
        <v>93</v>
      </c>
      <c s="32">
        <v>212.22</v>
      </c>
      <c s="33">
        <v>0</v>
      </c>
      <c s="34">
        <f>ROUND(ROUND(H58,1)*ROUND(G58,3),1)</f>
      </c>
      <c r="O58">
        <f>(I58*21)/100</f>
      </c>
      <c t="s">
        <v>28</v>
      </c>
    </row>
    <row r="59" spans="1:5" ht="38.25">
      <c r="A59" s="35" t="s">
        <v>53</v>
      </c>
      <c r="E59" s="36" t="s">
        <v>113</v>
      </c>
    </row>
    <row r="60" spans="1:5" ht="12.75">
      <c r="A60" s="37" t="s">
        <v>55</v>
      </c>
      <c r="E60" s="38" t="s">
        <v>114</v>
      </c>
    </row>
    <row r="61" spans="1:5" ht="63.75">
      <c r="A61" t="s">
        <v>57</v>
      </c>
      <c r="E61" s="36" t="s">
        <v>105</v>
      </c>
    </row>
    <row r="62" spans="1:16" ht="12.75">
      <c r="A62" s="25" t="s">
        <v>49</v>
      </c>
      <c s="29" t="s">
        <v>115</v>
      </c>
      <c s="29" t="s">
        <v>116</v>
      </c>
      <c s="25" t="s">
        <v>67</v>
      </c>
      <c s="30" t="s">
        <v>117</v>
      </c>
      <c s="31" t="s">
        <v>118</v>
      </c>
      <c s="32">
        <v>58.5</v>
      </c>
      <c s="33">
        <v>0</v>
      </c>
      <c s="34">
        <f>ROUND(ROUND(H62,1)*ROUND(G62,3),1)</f>
      </c>
      <c r="O62">
        <f>(I62*21)/100</f>
      </c>
      <c t="s">
        <v>28</v>
      </c>
    </row>
    <row r="63" spans="1:5" ht="12.75">
      <c r="A63" s="35" t="s">
        <v>53</v>
      </c>
      <c r="E63" s="36" t="s">
        <v>67</v>
      </c>
    </row>
    <row r="64" spans="1:5" ht="12.75">
      <c r="A64" s="37" t="s">
        <v>55</v>
      </c>
      <c r="E64" s="38" t="s">
        <v>119</v>
      </c>
    </row>
    <row r="65" spans="1:5" ht="63.75">
      <c r="A65" t="s">
        <v>57</v>
      </c>
      <c r="E65" s="36" t="s">
        <v>105</v>
      </c>
    </row>
    <row r="66" spans="1:16" ht="12.75">
      <c r="A66" s="25" t="s">
        <v>49</v>
      </c>
      <c s="29" t="s">
        <v>120</v>
      </c>
      <c s="29" t="s">
        <v>121</v>
      </c>
      <c s="25" t="s">
        <v>67</v>
      </c>
      <c s="30" t="s">
        <v>122</v>
      </c>
      <c s="31" t="s">
        <v>118</v>
      </c>
      <c s="32">
        <v>401.5</v>
      </c>
      <c s="33">
        <v>0</v>
      </c>
      <c s="34">
        <f>ROUND(ROUND(H66,1)*ROUND(G66,3),1)</f>
      </c>
      <c r="O66">
        <f>(I66*21)/100</f>
      </c>
      <c t="s">
        <v>28</v>
      </c>
    </row>
    <row r="67" spans="1:5" ht="12.75">
      <c r="A67" s="35" t="s">
        <v>53</v>
      </c>
      <c r="E67" s="36" t="s">
        <v>67</v>
      </c>
    </row>
    <row r="68" spans="1:5" ht="12.75">
      <c r="A68" s="37" t="s">
        <v>55</v>
      </c>
      <c r="E68" s="38" t="s">
        <v>123</v>
      </c>
    </row>
    <row r="69" spans="1:5" ht="63.75">
      <c r="A69" t="s">
        <v>57</v>
      </c>
      <c r="E69" s="36" t="s">
        <v>96</v>
      </c>
    </row>
    <row r="70" spans="1:16" ht="12.75">
      <c r="A70" s="25" t="s">
        <v>49</v>
      </c>
      <c s="29" t="s">
        <v>124</v>
      </c>
      <c s="29" t="s">
        <v>125</v>
      </c>
      <c s="25" t="s">
        <v>67</v>
      </c>
      <c s="30" t="s">
        <v>126</v>
      </c>
      <c s="31" t="s">
        <v>118</v>
      </c>
      <c s="32">
        <v>12</v>
      </c>
      <c s="33">
        <v>0</v>
      </c>
      <c s="34">
        <f>ROUND(ROUND(H70,1)*ROUND(G70,3),1)</f>
      </c>
      <c r="O70">
        <f>(I70*21)/100</f>
      </c>
      <c t="s">
        <v>28</v>
      </c>
    </row>
    <row r="71" spans="1:5" ht="12.75">
      <c r="A71" s="35" t="s">
        <v>53</v>
      </c>
      <c r="E71" s="36" t="s">
        <v>67</v>
      </c>
    </row>
    <row r="72" spans="1:5" ht="12.75">
      <c r="A72" s="37" t="s">
        <v>55</v>
      </c>
      <c r="E72" s="38" t="s">
        <v>127</v>
      </c>
    </row>
    <row r="73" spans="1:5" ht="63.75">
      <c r="A73" t="s">
        <v>57</v>
      </c>
      <c r="E73" s="36" t="s">
        <v>96</v>
      </c>
    </row>
    <row r="74" spans="1:16" ht="12.75">
      <c r="A74" s="25" t="s">
        <v>49</v>
      </c>
      <c s="29" t="s">
        <v>128</v>
      </c>
      <c s="29" t="s">
        <v>129</v>
      </c>
      <c s="25" t="s">
        <v>67</v>
      </c>
      <c s="30" t="s">
        <v>130</v>
      </c>
      <c s="31" t="s">
        <v>118</v>
      </c>
      <c s="32">
        <v>189.5</v>
      </c>
      <c s="33">
        <v>0</v>
      </c>
      <c s="34">
        <f>ROUND(ROUND(H74,1)*ROUND(G74,3),1)</f>
      </c>
      <c r="O74">
        <f>(I74*21)/100</f>
      </c>
      <c t="s">
        <v>28</v>
      </c>
    </row>
    <row r="75" spans="1:5" ht="12.75">
      <c r="A75" s="35" t="s">
        <v>53</v>
      </c>
      <c r="E75" s="36" t="s">
        <v>67</v>
      </c>
    </row>
    <row r="76" spans="1:5" ht="12.75">
      <c r="A76" s="37" t="s">
        <v>55</v>
      </c>
      <c r="E76" s="38" t="s">
        <v>131</v>
      </c>
    </row>
    <row r="77" spans="1:5" ht="63.75">
      <c r="A77" t="s">
        <v>57</v>
      </c>
      <c r="E77" s="36" t="s">
        <v>105</v>
      </c>
    </row>
    <row r="78" spans="1:16" ht="12.75">
      <c r="A78" s="25" t="s">
        <v>49</v>
      </c>
      <c s="29" t="s">
        <v>132</v>
      </c>
      <c s="29" t="s">
        <v>133</v>
      </c>
      <c s="25" t="s">
        <v>27</v>
      </c>
      <c s="30" t="s">
        <v>134</v>
      </c>
      <c s="31" t="s">
        <v>93</v>
      </c>
      <c s="32">
        <v>98.64</v>
      </c>
      <c s="33">
        <v>0</v>
      </c>
      <c s="34">
        <f>ROUND(ROUND(H78,1)*ROUND(G78,3),1)</f>
      </c>
      <c r="O78">
        <f>(I78*21)/100</f>
      </c>
      <c t="s">
        <v>28</v>
      </c>
    </row>
    <row r="79" spans="1:5" ht="63.75">
      <c r="A79" s="35" t="s">
        <v>53</v>
      </c>
      <c r="E79" s="36" t="s">
        <v>135</v>
      </c>
    </row>
    <row r="80" spans="1:5" ht="12.75">
      <c r="A80" s="37" t="s">
        <v>55</v>
      </c>
      <c r="E80" s="38" t="s">
        <v>136</v>
      </c>
    </row>
    <row r="81" spans="1:5" ht="63.75">
      <c r="A81" t="s">
        <v>57</v>
      </c>
      <c r="E81" s="36" t="s">
        <v>96</v>
      </c>
    </row>
    <row r="82" spans="1:16" ht="25.5">
      <c r="A82" s="25" t="s">
        <v>49</v>
      </c>
      <c s="29" t="s">
        <v>137</v>
      </c>
      <c s="29" t="s">
        <v>133</v>
      </c>
      <c s="25" t="s">
        <v>28</v>
      </c>
      <c s="30" t="s">
        <v>138</v>
      </c>
      <c s="31" t="s">
        <v>93</v>
      </c>
      <c s="32">
        <v>121.427</v>
      </c>
      <c s="33">
        <v>0</v>
      </c>
      <c s="34">
        <f>ROUND(ROUND(H82,1)*ROUND(G82,3),1)</f>
      </c>
      <c r="O82">
        <f>(I82*21)/100</f>
      </c>
      <c t="s">
        <v>28</v>
      </c>
    </row>
    <row r="83" spans="1:5" ht="51">
      <c r="A83" s="35" t="s">
        <v>53</v>
      </c>
      <c r="E83" s="36" t="s">
        <v>139</v>
      </c>
    </row>
    <row r="84" spans="1:5" ht="12.75">
      <c r="A84" s="37" t="s">
        <v>55</v>
      </c>
      <c r="E84" s="38" t="s">
        <v>140</v>
      </c>
    </row>
    <row r="85" spans="1:5" ht="63.75">
      <c r="A85" t="s">
        <v>57</v>
      </c>
      <c r="E85" s="36" t="s">
        <v>96</v>
      </c>
    </row>
    <row r="86" spans="1:16" ht="12.75">
      <c r="A86" s="25" t="s">
        <v>49</v>
      </c>
      <c s="29" t="s">
        <v>141</v>
      </c>
      <c s="29" t="s">
        <v>142</v>
      </c>
      <c s="25" t="s">
        <v>67</v>
      </c>
      <c s="30" t="s">
        <v>143</v>
      </c>
      <c s="31" t="s">
        <v>93</v>
      </c>
      <c s="32">
        <v>18.36</v>
      </c>
      <c s="33">
        <v>0</v>
      </c>
      <c s="34">
        <f>ROUND(ROUND(H86,1)*ROUND(G86,3),1)</f>
      </c>
      <c r="O86">
        <f>(I86*21)/100</f>
      </c>
      <c t="s">
        <v>28</v>
      </c>
    </row>
    <row r="87" spans="1:5" ht="12.75">
      <c r="A87" s="35" t="s">
        <v>53</v>
      </c>
      <c r="E87" s="36" t="s">
        <v>144</v>
      </c>
    </row>
    <row r="88" spans="1:5" ht="12.75">
      <c r="A88" s="37" t="s">
        <v>55</v>
      </c>
      <c r="E88" s="38" t="s">
        <v>145</v>
      </c>
    </row>
    <row r="89" spans="1:5" ht="38.25">
      <c r="A89" t="s">
        <v>57</v>
      </c>
      <c r="E89" s="36" t="s">
        <v>146</v>
      </c>
    </row>
    <row r="90" spans="1:16" ht="12.75">
      <c r="A90" s="25" t="s">
        <v>49</v>
      </c>
      <c s="29" t="s">
        <v>147</v>
      </c>
      <c s="29" t="s">
        <v>148</v>
      </c>
      <c s="25" t="s">
        <v>27</v>
      </c>
      <c s="30" t="s">
        <v>149</v>
      </c>
      <c s="31" t="s">
        <v>93</v>
      </c>
      <c s="32">
        <v>110.409</v>
      </c>
      <c s="33">
        <v>0</v>
      </c>
      <c s="34">
        <f>ROUND(ROUND(H90,1)*ROUND(G90,3),1)</f>
      </c>
      <c r="O90">
        <f>(I90*21)/100</f>
      </c>
      <c t="s">
        <v>28</v>
      </c>
    </row>
    <row r="91" spans="1:5" ht="12.75">
      <c r="A91" s="35" t="s">
        <v>53</v>
      </c>
      <c r="E91" s="36" t="s">
        <v>150</v>
      </c>
    </row>
    <row r="92" spans="1:5" ht="12.75">
      <c r="A92" s="37" t="s">
        <v>55</v>
      </c>
      <c r="E92" s="38" t="s">
        <v>151</v>
      </c>
    </row>
    <row r="93" spans="1:5" ht="369.75">
      <c r="A93" t="s">
        <v>57</v>
      </c>
      <c r="E93" s="36" t="s">
        <v>152</v>
      </c>
    </row>
    <row r="94" spans="1:16" ht="12.75">
      <c r="A94" s="25" t="s">
        <v>49</v>
      </c>
      <c s="29" t="s">
        <v>153</v>
      </c>
      <c s="29" t="s">
        <v>148</v>
      </c>
      <c s="25" t="s">
        <v>28</v>
      </c>
      <c s="30" t="s">
        <v>154</v>
      </c>
      <c s="31" t="s">
        <v>93</v>
      </c>
      <c s="32">
        <v>108.601</v>
      </c>
      <c s="33">
        <v>0</v>
      </c>
      <c s="34">
        <f>ROUND(ROUND(H94,1)*ROUND(G94,3),1)</f>
      </c>
      <c r="O94">
        <f>(I94*21)/100</f>
      </c>
      <c t="s">
        <v>28</v>
      </c>
    </row>
    <row r="95" spans="1:5" ht="12.75">
      <c r="A95" s="35" t="s">
        <v>53</v>
      </c>
      <c r="E95" s="36" t="s">
        <v>155</v>
      </c>
    </row>
    <row r="96" spans="1:5" ht="25.5">
      <c r="A96" s="37" t="s">
        <v>55</v>
      </c>
      <c r="E96" s="38" t="s">
        <v>156</v>
      </c>
    </row>
    <row r="97" spans="1:5" ht="369.75">
      <c r="A97" t="s">
        <v>57</v>
      </c>
      <c r="E97" s="36" t="s">
        <v>152</v>
      </c>
    </row>
    <row r="98" spans="1:16" ht="12.75">
      <c r="A98" s="25" t="s">
        <v>49</v>
      </c>
      <c s="29" t="s">
        <v>157</v>
      </c>
      <c s="29" t="s">
        <v>148</v>
      </c>
      <c s="25" t="s">
        <v>26</v>
      </c>
      <c s="30" t="s">
        <v>158</v>
      </c>
      <c s="31" t="s">
        <v>93</v>
      </c>
      <c s="32">
        <v>591.635</v>
      </c>
      <c s="33">
        <v>0</v>
      </c>
      <c s="34">
        <f>ROUND(ROUND(H98,1)*ROUND(G98,3),1)</f>
      </c>
      <c r="O98">
        <f>(I98*21)/100</f>
      </c>
      <c t="s">
        <v>28</v>
      </c>
    </row>
    <row r="99" spans="1:5" ht="76.5">
      <c r="A99" s="35" t="s">
        <v>53</v>
      </c>
      <c r="E99" s="36" t="s">
        <v>159</v>
      </c>
    </row>
    <row r="100" spans="1:5" ht="25.5">
      <c r="A100" s="37" t="s">
        <v>55</v>
      </c>
      <c r="E100" s="38" t="s">
        <v>160</v>
      </c>
    </row>
    <row r="101" spans="1:5" ht="369.75">
      <c r="A101" t="s">
        <v>57</v>
      </c>
      <c r="E101" s="36" t="s">
        <v>152</v>
      </c>
    </row>
    <row r="102" spans="1:16" ht="12.75">
      <c r="A102" s="25" t="s">
        <v>49</v>
      </c>
      <c s="29" t="s">
        <v>161</v>
      </c>
      <c s="29" t="s">
        <v>162</v>
      </c>
      <c s="25" t="s">
        <v>67</v>
      </c>
      <c s="30" t="s">
        <v>163</v>
      </c>
      <c s="31" t="s">
        <v>93</v>
      </c>
      <c s="32">
        <v>965</v>
      </c>
      <c s="33">
        <v>0</v>
      </c>
      <c s="34">
        <f>ROUND(ROUND(H102,1)*ROUND(G102,3),1)</f>
      </c>
      <c r="O102">
        <f>(I102*21)/100</f>
      </c>
      <c t="s">
        <v>28</v>
      </c>
    </row>
    <row r="103" spans="1:5" ht="38.25">
      <c r="A103" s="35" t="s">
        <v>53</v>
      </c>
      <c r="E103" s="36" t="s">
        <v>164</v>
      </c>
    </row>
    <row r="104" spans="1:5" ht="12.75">
      <c r="A104" s="37" t="s">
        <v>55</v>
      </c>
      <c r="E104" s="38" t="s">
        <v>165</v>
      </c>
    </row>
    <row r="105" spans="1:5" ht="318.75">
      <c r="A105" t="s">
        <v>57</v>
      </c>
      <c r="E105" s="36" t="s">
        <v>166</v>
      </c>
    </row>
    <row r="106" spans="1:16" ht="12.75">
      <c r="A106" s="25" t="s">
        <v>49</v>
      </c>
      <c s="29" t="s">
        <v>167</v>
      </c>
      <c s="29" t="s">
        <v>168</v>
      </c>
      <c s="25" t="s">
        <v>67</v>
      </c>
      <c s="30" t="s">
        <v>169</v>
      </c>
      <c s="31" t="s">
        <v>93</v>
      </c>
      <c s="32">
        <v>42.6</v>
      </c>
      <c s="33">
        <v>0</v>
      </c>
      <c s="34">
        <f>ROUND(ROUND(H106,1)*ROUND(G106,3),1)</f>
      </c>
      <c r="O106">
        <f>(I106*21)/100</f>
      </c>
      <c t="s">
        <v>28</v>
      </c>
    </row>
    <row r="107" spans="1:5" ht="25.5">
      <c r="A107" s="35" t="s">
        <v>53</v>
      </c>
      <c r="E107" s="36" t="s">
        <v>170</v>
      </c>
    </row>
    <row r="108" spans="1:5" ht="12.75">
      <c r="A108" s="37" t="s">
        <v>55</v>
      </c>
      <c r="E108" s="38" t="s">
        <v>171</v>
      </c>
    </row>
    <row r="109" spans="1:5" ht="318.75">
      <c r="A109" t="s">
        <v>57</v>
      </c>
      <c r="E109" s="36" t="s">
        <v>166</v>
      </c>
    </row>
    <row r="110" spans="1:16" ht="12.75">
      <c r="A110" s="25" t="s">
        <v>49</v>
      </c>
      <c s="29" t="s">
        <v>172</v>
      </c>
      <c s="29" t="s">
        <v>173</v>
      </c>
      <c s="25" t="s">
        <v>67</v>
      </c>
      <c s="30" t="s">
        <v>174</v>
      </c>
      <c s="31" t="s">
        <v>93</v>
      </c>
      <c s="32">
        <v>23.66</v>
      </c>
      <c s="33">
        <v>0</v>
      </c>
      <c s="34">
        <f>ROUND(ROUND(H110,1)*ROUND(G110,3),1)</f>
      </c>
      <c r="O110">
        <f>(I110*21)/100</f>
      </c>
      <c t="s">
        <v>28</v>
      </c>
    </row>
    <row r="111" spans="1:5" ht="12.75">
      <c r="A111" s="35" t="s">
        <v>53</v>
      </c>
      <c r="E111" s="36" t="s">
        <v>175</v>
      </c>
    </row>
    <row r="112" spans="1:5" ht="12.75">
      <c r="A112" s="37" t="s">
        <v>55</v>
      </c>
      <c r="E112" s="38" t="s">
        <v>176</v>
      </c>
    </row>
    <row r="113" spans="1:5" ht="318.75">
      <c r="A113" t="s">
        <v>57</v>
      </c>
      <c r="E113" s="36" t="s">
        <v>166</v>
      </c>
    </row>
    <row r="114" spans="1:16" ht="12.75">
      <c r="A114" s="25" t="s">
        <v>49</v>
      </c>
      <c s="29" t="s">
        <v>177</v>
      </c>
      <c s="29" t="s">
        <v>178</v>
      </c>
      <c s="25" t="s">
        <v>67</v>
      </c>
      <c s="30" t="s">
        <v>179</v>
      </c>
      <c s="31" t="s">
        <v>93</v>
      </c>
      <c s="32">
        <v>965</v>
      </c>
      <c s="33">
        <v>0</v>
      </c>
      <c s="34">
        <f>ROUND(ROUND(H114,1)*ROUND(G114,3),1)</f>
      </c>
      <c r="O114">
        <f>(I114*21)/100</f>
      </c>
      <c t="s">
        <v>28</v>
      </c>
    </row>
    <row r="115" spans="1:5" ht="12.75">
      <c r="A115" s="35" t="s">
        <v>53</v>
      </c>
      <c r="E115" s="36" t="s">
        <v>180</v>
      </c>
    </row>
    <row r="116" spans="1:5" ht="38.25">
      <c r="A116" s="37" t="s">
        <v>55</v>
      </c>
      <c r="E116" s="38" t="s">
        <v>181</v>
      </c>
    </row>
    <row r="117" spans="1:5" ht="191.25">
      <c r="A117" t="s">
        <v>57</v>
      </c>
      <c r="E117" s="36" t="s">
        <v>182</v>
      </c>
    </row>
    <row r="118" spans="1:16" ht="12.75">
      <c r="A118" s="25" t="s">
        <v>49</v>
      </c>
      <c s="29" t="s">
        <v>183</v>
      </c>
      <c s="29" t="s">
        <v>184</v>
      </c>
      <c s="25" t="s">
        <v>67</v>
      </c>
      <c s="30" t="s">
        <v>185</v>
      </c>
      <c s="31" t="s">
        <v>93</v>
      </c>
      <c s="32">
        <v>591.635</v>
      </c>
      <c s="33">
        <v>0</v>
      </c>
      <c s="34">
        <f>ROUND(ROUND(H118,1)*ROUND(G118,3),1)</f>
      </c>
      <c r="O118">
        <f>(I118*21)/100</f>
      </c>
      <c t="s">
        <v>28</v>
      </c>
    </row>
    <row r="119" spans="1:5" ht="165.75">
      <c r="A119" s="35" t="s">
        <v>53</v>
      </c>
      <c r="E119" s="36" t="s">
        <v>186</v>
      </c>
    </row>
    <row r="120" spans="1:5" ht="25.5">
      <c r="A120" s="37" t="s">
        <v>55</v>
      </c>
      <c r="E120" s="38" t="s">
        <v>187</v>
      </c>
    </row>
    <row r="121" spans="1:5" ht="280.5">
      <c r="A121" t="s">
        <v>57</v>
      </c>
      <c r="E121" s="36" t="s">
        <v>188</v>
      </c>
    </row>
    <row r="122" spans="1:16" ht="12.75">
      <c r="A122" s="25" t="s">
        <v>49</v>
      </c>
      <c s="29" t="s">
        <v>189</v>
      </c>
      <c s="29" t="s">
        <v>190</v>
      </c>
      <c s="25" t="s">
        <v>67</v>
      </c>
      <c s="30" t="s">
        <v>191</v>
      </c>
      <c s="31" t="s">
        <v>93</v>
      </c>
      <c s="32">
        <v>78.461</v>
      </c>
      <c s="33">
        <v>0</v>
      </c>
      <c s="34">
        <f>ROUND(ROUND(H122,1)*ROUND(G122,3),1)</f>
      </c>
      <c r="O122">
        <f>(I122*21)/100</f>
      </c>
      <c t="s">
        <v>28</v>
      </c>
    </row>
    <row r="123" spans="1:5" ht="12.75">
      <c r="A123" s="35" t="s">
        <v>53</v>
      </c>
      <c r="E123" s="36" t="s">
        <v>67</v>
      </c>
    </row>
    <row r="124" spans="1:5" ht="25.5">
      <c r="A124" s="37" t="s">
        <v>55</v>
      </c>
      <c r="E124" s="38" t="s">
        <v>192</v>
      </c>
    </row>
    <row r="125" spans="1:5" ht="242.25">
      <c r="A125" t="s">
        <v>57</v>
      </c>
      <c r="E125" s="36" t="s">
        <v>193</v>
      </c>
    </row>
    <row r="126" spans="1:16" ht="12.75">
      <c r="A126" s="25" t="s">
        <v>49</v>
      </c>
      <c s="29" t="s">
        <v>194</v>
      </c>
      <c s="29" t="s">
        <v>195</v>
      </c>
      <c s="25" t="s">
        <v>27</v>
      </c>
      <c s="30" t="s">
        <v>196</v>
      </c>
      <c s="31" t="s">
        <v>93</v>
      </c>
      <c s="32">
        <v>31.948</v>
      </c>
      <c s="33">
        <v>0</v>
      </c>
      <c s="34">
        <f>ROUND(ROUND(H126,1)*ROUND(G126,3),1)</f>
      </c>
      <c r="O126">
        <f>(I126*21)/100</f>
      </c>
      <c t="s">
        <v>28</v>
      </c>
    </row>
    <row r="127" spans="1:5" ht="12.75">
      <c r="A127" s="35" t="s">
        <v>53</v>
      </c>
      <c r="E127" s="36" t="s">
        <v>197</v>
      </c>
    </row>
    <row r="128" spans="1:5" ht="12.75">
      <c r="A128" s="37" t="s">
        <v>55</v>
      </c>
      <c r="E128" s="38" t="s">
        <v>198</v>
      </c>
    </row>
    <row r="129" spans="1:5" ht="229.5">
      <c r="A129" t="s">
        <v>57</v>
      </c>
      <c r="E129" s="36" t="s">
        <v>199</v>
      </c>
    </row>
    <row r="130" spans="1:16" ht="12.75">
      <c r="A130" s="25" t="s">
        <v>49</v>
      </c>
      <c s="29" t="s">
        <v>200</v>
      </c>
      <c s="29" t="s">
        <v>195</v>
      </c>
      <c s="25" t="s">
        <v>28</v>
      </c>
      <c s="30" t="s">
        <v>196</v>
      </c>
      <c s="31" t="s">
        <v>93</v>
      </c>
      <c s="32">
        <v>965</v>
      </c>
      <c s="33">
        <v>0</v>
      </c>
      <c s="34">
        <f>ROUND(ROUND(H130,1)*ROUND(G130,3),1)</f>
      </c>
      <c r="O130">
        <f>(I130*21)/100</f>
      </c>
      <c t="s">
        <v>28</v>
      </c>
    </row>
    <row r="131" spans="1:5" ht="12.75">
      <c r="A131" s="35" t="s">
        <v>53</v>
      </c>
      <c r="E131" s="36" t="s">
        <v>201</v>
      </c>
    </row>
    <row r="132" spans="1:5" ht="12.75">
      <c r="A132" s="37" t="s">
        <v>55</v>
      </c>
      <c r="E132" s="38" t="s">
        <v>165</v>
      </c>
    </row>
    <row r="133" spans="1:5" ht="229.5">
      <c r="A133" t="s">
        <v>57</v>
      </c>
      <c r="E133" s="36" t="s">
        <v>202</v>
      </c>
    </row>
    <row r="134" spans="1:16" ht="12.75">
      <c r="A134" s="25" t="s">
        <v>49</v>
      </c>
      <c s="29" t="s">
        <v>203</v>
      </c>
      <c s="29" t="s">
        <v>204</v>
      </c>
      <c s="25" t="s">
        <v>27</v>
      </c>
      <c s="30" t="s">
        <v>205</v>
      </c>
      <c s="31" t="s">
        <v>93</v>
      </c>
      <c s="32">
        <v>17.04</v>
      </c>
      <c s="33">
        <v>0</v>
      </c>
      <c s="34">
        <f>ROUND(ROUND(H134,1)*ROUND(G134,3),1)</f>
      </c>
      <c r="O134">
        <f>(I134*21)/100</f>
      </c>
      <c t="s">
        <v>28</v>
      </c>
    </row>
    <row r="135" spans="1:5" ht="25.5">
      <c r="A135" s="35" t="s">
        <v>53</v>
      </c>
      <c r="E135" s="36" t="s">
        <v>206</v>
      </c>
    </row>
    <row r="136" spans="1:5" ht="12.75">
      <c r="A136" s="37" t="s">
        <v>55</v>
      </c>
      <c r="E136" s="38" t="s">
        <v>207</v>
      </c>
    </row>
    <row r="137" spans="1:5" ht="293.25">
      <c r="A137" t="s">
        <v>57</v>
      </c>
      <c r="E137" s="36" t="s">
        <v>208</v>
      </c>
    </row>
    <row r="138" spans="1:16" ht="12.75">
      <c r="A138" s="25" t="s">
        <v>49</v>
      </c>
      <c s="29" t="s">
        <v>209</v>
      </c>
      <c s="29" t="s">
        <v>204</v>
      </c>
      <c s="25" t="s">
        <v>28</v>
      </c>
      <c s="30" t="s">
        <v>205</v>
      </c>
      <c s="31" t="s">
        <v>93</v>
      </c>
      <c s="32">
        <v>144.75</v>
      </c>
      <c s="33">
        <v>0</v>
      </c>
      <c s="34">
        <f>ROUND(ROUND(H138,1)*ROUND(G138,3),1)</f>
      </c>
      <c r="O138">
        <f>(I138*21)/100</f>
      </c>
      <c t="s">
        <v>28</v>
      </c>
    </row>
    <row r="139" spans="1:5" ht="38.25">
      <c r="A139" s="35" t="s">
        <v>53</v>
      </c>
      <c r="E139" s="36" t="s">
        <v>210</v>
      </c>
    </row>
    <row r="140" spans="1:5" ht="12.75">
      <c r="A140" s="37" t="s">
        <v>55</v>
      </c>
      <c r="E140" s="38" t="s">
        <v>211</v>
      </c>
    </row>
    <row r="141" spans="1:5" ht="293.25">
      <c r="A141" t="s">
        <v>57</v>
      </c>
      <c r="E141" s="36" t="s">
        <v>212</v>
      </c>
    </row>
    <row r="142" spans="1:16" ht="12.75">
      <c r="A142" s="25" t="s">
        <v>49</v>
      </c>
      <c s="29" t="s">
        <v>213</v>
      </c>
      <c s="29" t="s">
        <v>214</v>
      </c>
      <c s="25" t="s">
        <v>67</v>
      </c>
      <c s="30" t="s">
        <v>215</v>
      </c>
      <c s="31" t="s">
        <v>83</v>
      </c>
      <c s="32">
        <v>1320.055</v>
      </c>
      <c s="33">
        <v>0</v>
      </c>
      <c s="34">
        <f>ROUND(ROUND(H142,1)*ROUND(G142,3),1)</f>
      </c>
      <c r="O142">
        <f>(I142*21)/100</f>
      </c>
      <c t="s">
        <v>28</v>
      </c>
    </row>
    <row r="143" spans="1:5" ht="12.75">
      <c r="A143" s="35" t="s">
        <v>53</v>
      </c>
      <c r="E143" s="36" t="s">
        <v>67</v>
      </c>
    </row>
    <row r="144" spans="1:5" ht="25.5">
      <c r="A144" s="37" t="s">
        <v>55</v>
      </c>
      <c r="E144" s="38" t="s">
        <v>216</v>
      </c>
    </row>
    <row r="145" spans="1:5" ht="25.5">
      <c r="A145" t="s">
        <v>57</v>
      </c>
      <c r="E145" s="36" t="s">
        <v>217</v>
      </c>
    </row>
    <row r="146" spans="1:16" ht="12.75">
      <c r="A146" s="25" t="s">
        <v>49</v>
      </c>
      <c s="29" t="s">
        <v>218</v>
      </c>
      <c s="29" t="s">
        <v>219</v>
      </c>
      <c s="25" t="s">
        <v>67</v>
      </c>
      <c s="30" t="s">
        <v>220</v>
      </c>
      <c s="31" t="s">
        <v>83</v>
      </c>
      <c s="32">
        <v>44.1</v>
      </c>
      <c s="33">
        <v>0</v>
      </c>
      <c s="34">
        <f>ROUND(ROUND(H146,1)*ROUND(G146,3),1)</f>
      </c>
      <c r="O146">
        <f>(I146*21)/100</f>
      </c>
      <c t="s">
        <v>28</v>
      </c>
    </row>
    <row r="147" spans="1:5" ht="25.5">
      <c r="A147" s="35" t="s">
        <v>53</v>
      </c>
      <c r="E147" s="36" t="s">
        <v>221</v>
      </c>
    </row>
    <row r="148" spans="1:5" ht="12.75">
      <c r="A148" s="37" t="s">
        <v>55</v>
      </c>
      <c r="E148" s="38" t="s">
        <v>222</v>
      </c>
    </row>
    <row r="149" spans="1:5" ht="38.25">
      <c r="A149" t="s">
        <v>57</v>
      </c>
      <c r="E149" s="36" t="s">
        <v>223</v>
      </c>
    </row>
    <row r="150" spans="1:18" ht="12.75" customHeight="1">
      <c r="A150" s="6" t="s">
        <v>47</v>
      </c>
      <c s="6"/>
      <c s="40" t="s">
        <v>37</v>
      </c>
      <c s="6"/>
      <c s="27" t="s">
        <v>224</v>
      </c>
      <c s="6"/>
      <c s="6"/>
      <c s="6"/>
      <c s="41">
        <f>0+Q150</f>
      </c>
      <c r="O150">
        <f>0+R150</f>
      </c>
      <c r="Q150">
        <f>0+I151+I155+I159</f>
      </c>
      <c>
        <f>0+O151+O155+O159</f>
      </c>
    </row>
    <row r="151" spans="1:16" ht="12.75">
      <c r="A151" s="25" t="s">
        <v>49</v>
      </c>
      <c s="29" t="s">
        <v>225</v>
      </c>
      <c s="29" t="s">
        <v>226</v>
      </c>
      <c s="25" t="s">
        <v>67</v>
      </c>
      <c s="30" t="s">
        <v>227</v>
      </c>
      <c s="31" t="s">
        <v>93</v>
      </c>
      <c s="32">
        <v>5</v>
      </c>
      <c s="33">
        <v>0</v>
      </c>
      <c s="34">
        <f>ROUND(ROUND(H151,1)*ROUND(G151,3),1)</f>
      </c>
      <c r="O151">
        <f>(I151*21)/100</f>
      </c>
      <c t="s">
        <v>28</v>
      </c>
    </row>
    <row r="152" spans="1:5" ht="38.25">
      <c r="A152" s="35" t="s">
        <v>53</v>
      </c>
      <c r="E152" s="36" t="s">
        <v>228</v>
      </c>
    </row>
    <row r="153" spans="1:5" ht="12.75">
      <c r="A153" s="37" t="s">
        <v>55</v>
      </c>
      <c r="E153" s="38" t="s">
        <v>67</v>
      </c>
    </row>
    <row r="154" spans="1:5" ht="369.75">
      <c r="A154" t="s">
        <v>57</v>
      </c>
      <c r="E154" s="36" t="s">
        <v>229</v>
      </c>
    </row>
    <row r="155" spans="1:16" ht="12.75">
      <c r="A155" s="25" t="s">
        <v>49</v>
      </c>
      <c s="29" t="s">
        <v>230</v>
      </c>
      <c s="29" t="s">
        <v>231</v>
      </c>
      <c s="25" t="s">
        <v>67</v>
      </c>
      <c s="30" t="s">
        <v>232</v>
      </c>
      <c s="31" t="s">
        <v>52</v>
      </c>
      <c s="32">
        <v>1.5</v>
      </c>
      <c s="33">
        <v>0</v>
      </c>
      <c s="34">
        <f>ROUND(ROUND(H155,1)*ROUND(G155,3),1)</f>
      </c>
      <c r="O155">
        <f>(I155*21)/100</f>
      </c>
      <c t="s">
        <v>28</v>
      </c>
    </row>
    <row r="156" spans="1:5" ht="38.25">
      <c r="A156" s="35" t="s">
        <v>53</v>
      </c>
      <c r="E156" s="36" t="s">
        <v>228</v>
      </c>
    </row>
    <row r="157" spans="1:5" ht="12.75">
      <c r="A157" s="37" t="s">
        <v>55</v>
      </c>
      <c r="E157" s="38" t="s">
        <v>100</v>
      </c>
    </row>
    <row r="158" spans="1:5" ht="267.75">
      <c r="A158" t="s">
        <v>57</v>
      </c>
      <c r="E158" s="36" t="s">
        <v>233</v>
      </c>
    </row>
    <row r="159" spans="1:16" ht="12.75">
      <c r="A159" s="25" t="s">
        <v>49</v>
      </c>
      <c s="29" t="s">
        <v>234</v>
      </c>
      <c s="29" t="s">
        <v>235</v>
      </c>
      <c s="25" t="s">
        <v>67</v>
      </c>
      <c s="30" t="s">
        <v>236</v>
      </c>
      <c s="31" t="s">
        <v>93</v>
      </c>
      <c s="32">
        <v>22.536</v>
      </c>
      <c s="33">
        <v>0</v>
      </c>
      <c s="34">
        <f>ROUND(ROUND(H159,1)*ROUND(G159,3),1)</f>
      </c>
      <c r="O159">
        <f>(I159*21)/100</f>
      </c>
      <c t="s">
        <v>28</v>
      </c>
    </row>
    <row r="160" spans="1:5" ht="12.75">
      <c r="A160" s="35" t="s">
        <v>53</v>
      </c>
      <c r="E160" s="36" t="s">
        <v>237</v>
      </c>
    </row>
    <row r="161" spans="1:5" ht="12.75">
      <c r="A161" s="37" t="s">
        <v>55</v>
      </c>
      <c r="E161" s="38" t="s">
        <v>238</v>
      </c>
    </row>
    <row r="162" spans="1:5" ht="369.75">
      <c r="A162" t="s">
        <v>57</v>
      </c>
      <c r="E162" s="36" t="s">
        <v>229</v>
      </c>
    </row>
    <row r="163" spans="1:18" ht="12.75" customHeight="1">
      <c r="A163" s="6" t="s">
        <v>47</v>
      </c>
      <c s="6"/>
      <c s="40" t="s">
        <v>39</v>
      </c>
      <c s="6"/>
      <c s="27" t="s">
        <v>30</v>
      </c>
      <c s="6"/>
      <c s="6"/>
      <c s="6"/>
      <c s="41">
        <f>0+Q163</f>
      </c>
      <c r="O163">
        <f>0+R163</f>
      </c>
      <c r="Q163">
        <f>0+I164+I168+I172+I176+I180+I184+I188+I192+I196+I200+I204+I208</f>
      </c>
      <c>
        <f>0+O164+O168+O172+O176+O180+O184+O188+O192+O196+O200+O204+O208</f>
      </c>
    </row>
    <row r="164" spans="1:16" ht="12.75">
      <c r="A164" s="25" t="s">
        <v>49</v>
      </c>
      <c s="29" t="s">
        <v>239</v>
      </c>
      <c s="29" t="s">
        <v>240</v>
      </c>
      <c s="25" t="s">
        <v>67</v>
      </c>
      <c s="30" t="s">
        <v>241</v>
      </c>
      <c s="31" t="s">
        <v>83</v>
      </c>
      <c s="32">
        <v>1299.155</v>
      </c>
      <c s="33">
        <v>0</v>
      </c>
      <c s="34">
        <f>ROUND(ROUND(H164,1)*ROUND(G164,3),1)</f>
      </c>
      <c r="O164">
        <f>(I164*21)/100</f>
      </c>
      <c t="s">
        <v>28</v>
      </c>
    </row>
    <row r="165" spans="1:5" ht="25.5">
      <c r="A165" s="35" t="s">
        <v>53</v>
      </c>
      <c r="E165" s="36" t="s">
        <v>242</v>
      </c>
    </row>
    <row r="166" spans="1:5" ht="25.5">
      <c r="A166" s="37" t="s">
        <v>55</v>
      </c>
      <c r="E166" s="38" t="s">
        <v>243</v>
      </c>
    </row>
    <row r="167" spans="1:5" ht="127.5">
      <c r="A167" t="s">
        <v>57</v>
      </c>
      <c r="E167" s="36" t="s">
        <v>244</v>
      </c>
    </row>
    <row r="168" spans="1:16" ht="12.75">
      <c r="A168" s="25" t="s">
        <v>49</v>
      </c>
      <c s="29" t="s">
        <v>245</v>
      </c>
      <c s="29" t="s">
        <v>246</v>
      </c>
      <c s="25" t="s">
        <v>67</v>
      </c>
      <c s="30" t="s">
        <v>247</v>
      </c>
      <c s="31" t="s">
        <v>83</v>
      </c>
      <c s="32">
        <v>20.9</v>
      </c>
      <c s="33">
        <v>0</v>
      </c>
      <c s="34">
        <f>ROUND(ROUND(H168,1)*ROUND(G168,3),1)</f>
      </c>
      <c r="O168">
        <f>(I168*21)/100</f>
      </c>
      <c t="s">
        <v>28</v>
      </c>
    </row>
    <row r="169" spans="1:5" ht="12.75">
      <c r="A169" s="35" t="s">
        <v>53</v>
      </c>
      <c r="E169" s="36" t="s">
        <v>248</v>
      </c>
    </row>
    <row r="170" spans="1:5" ht="12.75">
      <c r="A170" s="37" t="s">
        <v>55</v>
      </c>
      <c r="E170" s="38" t="s">
        <v>249</v>
      </c>
    </row>
    <row r="171" spans="1:5" ht="51">
      <c r="A171" t="s">
        <v>57</v>
      </c>
      <c r="E171" s="36" t="s">
        <v>250</v>
      </c>
    </row>
    <row r="172" spans="1:16" ht="12.75">
      <c r="A172" s="25" t="s">
        <v>49</v>
      </c>
      <c s="29" t="s">
        <v>251</v>
      </c>
      <c s="29" t="s">
        <v>252</v>
      </c>
      <c s="25" t="s">
        <v>67</v>
      </c>
      <c s="30" t="s">
        <v>253</v>
      </c>
      <c s="31" t="s">
        <v>83</v>
      </c>
      <c s="32">
        <v>1378.905</v>
      </c>
      <c s="33">
        <v>0</v>
      </c>
      <c s="34">
        <f>ROUND(ROUND(H172,1)*ROUND(G172,3),1)</f>
      </c>
      <c r="O172">
        <f>(I172*21)/100</f>
      </c>
      <c t="s">
        <v>28</v>
      </c>
    </row>
    <row r="173" spans="1:5" ht="25.5">
      <c r="A173" s="35" t="s">
        <v>53</v>
      </c>
      <c r="E173" s="36" t="s">
        <v>254</v>
      </c>
    </row>
    <row r="174" spans="1:5" ht="25.5">
      <c r="A174" s="37" t="s">
        <v>55</v>
      </c>
      <c r="E174" s="38" t="s">
        <v>255</v>
      </c>
    </row>
    <row r="175" spans="1:5" ht="51">
      <c r="A175" t="s">
        <v>57</v>
      </c>
      <c r="E175" s="36" t="s">
        <v>250</v>
      </c>
    </row>
    <row r="176" spans="1:16" ht="12.75">
      <c r="A176" s="25" t="s">
        <v>49</v>
      </c>
      <c s="29" t="s">
        <v>256</v>
      </c>
      <c s="29" t="s">
        <v>257</v>
      </c>
      <c s="25" t="s">
        <v>67</v>
      </c>
      <c s="30" t="s">
        <v>258</v>
      </c>
      <c s="31" t="s">
        <v>83</v>
      </c>
      <c s="32">
        <v>5157.39</v>
      </c>
      <c s="33">
        <v>0</v>
      </c>
      <c s="34">
        <f>ROUND(ROUND(H176,1)*ROUND(G176,3),1)</f>
      </c>
      <c r="O176">
        <f>(I176*21)/100</f>
      </c>
      <c t="s">
        <v>28</v>
      </c>
    </row>
    <row r="177" spans="1:5" ht="51">
      <c r="A177" s="35" t="s">
        <v>53</v>
      </c>
      <c r="E177" s="36" t="s">
        <v>259</v>
      </c>
    </row>
    <row r="178" spans="1:5" ht="25.5">
      <c r="A178" s="37" t="s">
        <v>55</v>
      </c>
      <c r="E178" s="38" t="s">
        <v>260</v>
      </c>
    </row>
    <row r="179" spans="1:5" ht="51">
      <c r="A179" t="s">
        <v>57</v>
      </c>
      <c r="E179" s="36" t="s">
        <v>261</v>
      </c>
    </row>
    <row r="180" spans="1:16" ht="12.75">
      <c r="A180" s="25" t="s">
        <v>49</v>
      </c>
      <c s="29" t="s">
        <v>262</v>
      </c>
      <c s="29" t="s">
        <v>263</v>
      </c>
      <c s="25" t="s">
        <v>67</v>
      </c>
      <c s="30" t="s">
        <v>264</v>
      </c>
      <c s="31" t="s">
        <v>83</v>
      </c>
      <c s="32">
        <v>1156.155</v>
      </c>
      <c s="33">
        <v>0</v>
      </c>
      <c s="34">
        <f>ROUND(ROUND(H180,1)*ROUND(G180,3),1)</f>
      </c>
      <c r="O180">
        <f>(I180*21)/100</f>
      </c>
      <c t="s">
        <v>28</v>
      </c>
    </row>
    <row r="181" spans="1:5" ht="51">
      <c r="A181" s="35" t="s">
        <v>53</v>
      </c>
      <c r="E181" s="36" t="s">
        <v>265</v>
      </c>
    </row>
    <row r="182" spans="1:5" ht="25.5">
      <c r="A182" s="37" t="s">
        <v>55</v>
      </c>
      <c r="E182" s="38" t="s">
        <v>266</v>
      </c>
    </row>
    <row r="183" spans="1:5" ht="51">
      <c r="A183" t="s">
        <v>57</v>
      </c>
      <c r="E183" s="36" t="s">
        <v>267</v>
      </c>
    </row>
    <row r="184" spans="1:16" ht="12.75">
      <c r="A184" s="25" t="s">
        <v>49</v>
      </c>
      <c s="29" t="s">
        <v>268</v>
      </c>
      <c s="29" t="s">
        <v>269</v>
      </c>
      <c s="25" t="s">
        <v>67</v>
      </c>
      <c s="30" t="s">
        <v>270</v>
      </c>
      <c s="31" t="s">
        <v>83</v>
      </c>
      <c s="32">
        <v>2263.695</v>
      </c>
      <c s="33">
        <v>0</v>
      </c>
      <c s="34">
        <f>ROUND(ROUND(H184,1)*ROUND(G184,3),1)</f>
      </c>
      <c r="O184">
        <f>(I184*21)/100</f>
      </c>
      <c t="s">
        <v>28</v>
      </c>
    </row>
    <row r="185" spans="1:5" ht="25.5">
      <c r="A185" s="35" t="s">
        <v>53</v>
      </c>
      <c r="E185" s="36" t="s">
        <v>271</v>
      </c>
    </row>
    <row r="186" spans="1:5" ht="12.75">
      <c r="A186" s="37" t="s">
        <v>55</v>
      </c>
      <c r="E186" s="38" t="s">
        <v>272</v>
      </c>
    </row>
    <row r="187" spans="1:5" ht="153">
      <c r="A187" t="s">
        <v>57</v>
      </c>
      <c r="E187" s="36" t="s">
        <v>273</v>
      </c>
    </row>
    <row r="188" spans="1:16" ht="12.75">
      <c r="A188" s="25" t="s">
        <v>49</v>
      </c>
      <c s="29" t="s">
        <v>274</v>
      </c>
      <c s="29" t="s">
        <v>275</v>
      </c>
      <c s="25" t="s">
        <v>67</v>
      </c>
      <c s="30" t="s">
        <v>276</v>
      </c>
      <c s="31" t="s">
        <v>83</v>
      </c>
      <c s="32">
        <v>2263.695</v>
      </c>
      <c s="33">
        <v>0</v>
      </c>
      <c s="34">
        <f>ROUND(ROUND(H188,1)*ROUND(G188,3),1)</f>
      </c>
      <c r="O188">
        <f>(I188*21)/100</f>
      </c>
      <c t="s">
        <v>28</v>
      </c>
    </row>
    <row r="189" spans="1:5" ht="25.5">
      <c r="A189" s="35" t="s">
        <v>53</v>
      </c>
      <c r="E189" s="36" t="s">
        <v>271</v>
      </c>
    </row>
    <row r="190" spans="1:5" ht="12.75">
      <c r="A190" s="37" t="s">
        <v>55</v>
      </c>
      <c r="E190" s="38" t="s">
        <v>272</v>
      </c>
    </row>
    <row r="191" spans="1:5" ht="140.25">
      <c r="A191" t="s">
        <v>57</v>
      </c>
      <c r="E191" s="36" t="s">
        <v>277</v>
      </c>
    </row>
    <row r="192" spans="1:16" ht="12.75">
      <c r="A192" s="25" t="s">
        <v>49</v>
      </c>
      <c s="29" t="s">
        <v>278</v>
      </c>
      <c s="29" t="s">
        <v>279</v>
      </c>
      <c s="25" t="s">
        <v>67</v>
      </c>
      <c s="30" t="s">
        <v>280</v>
      </c>
      <c s="31" t="s">
        <v>83</v>
      </c>
      <c s="32">
        <v>1737.095</v>
      </c>
      <c s="33">
        <v>0</v>
      </c>
      <c s="34">
        <f>ROUND(ROUND(H192,1)*ROUND(G192,3),1)</f>
      </c>
      <c r="O192">
        <f>(I192*21)/100</f>
      </c>
      <c t="s">
        <v>28</v>
      </c>
    </row>
    <row r="193" spans="1:5" ht="25.5">
      <c r="A193" s="35" t="s">
        <v>53</v>
      </c>
      <c r="E193" s="36" t="s">
        <v>281</v>
      </c>
    </row>
    <row r="194" spans="1:5" ht="25.5">
      <c r="A194" s="37" t="s">
        <v>55</v>
      </c>
      <c r="E194" s="38" t="s">
        <v>282</v>
      </c>
    </row>
    <row r="195" spans="1:5" ht="140.25">
      <c r="A195" t="s">
        <v>57</v>
      </c>
      <c r="E195" s="36" t="s">
        <v>277</v>
      </c>
    </row>
    <row r="196" spans="1:16" ht="12.75">
      <c r="A196" s="25" t="s">
        <v>49</v>
      </c>
      <c s="29" t="s">
        <v>283</v>
      </c>
      <c s="29" t="s">
        <v>284</v>
      </c>
      <c s="25" t="s">
        <v>67</v>
      </c>
      <c s="30" t="s">
        <v>285</v>
      </c>
      <c s="31" t="s">
        <v>83</v>
      </c>
      <c s="32">
        <v>137.72</v>
      </c>
      <c s="33">
        <v>0</v>
      </c>
      <c s="34">
        <f>ROUND(ROUND(H196,1)*ROUND(G196,3),1)</f>
      </c>
      <c r="O196">
        <f>(I196*21)/100</f>
      </c>
      <c t="s">
        <v>28</v>
      </c>
    </row>
    <row r="197" spans="1:5" ht="51">
      <c r="A197" s="35" t="s">
        <v>53</v>
      </c>
      <c r="E197" s="36" t="s">
        <v>286</v>
      </c>
    </row>
    <row r="198" spans="1:5" ht="12.75">
      <c r="A198" s="37" t="s">
        <v>55</v>
      </c>
      <c r="E198" s="38" t="s">
        <v>287</v>
      </c>
    </row>
    <row r="199" spans="1:5" ht="153">
      <c r="A199" t="s">
        <v>57</v>
      </c>
      <c r="E199" s="36" t="s">
        <v>288</v>
      </c>
    </row>
    <row r="200" spans="1:16" ht="12.75">
      <c r="A200" s="25" t="s">
        <v>49</v>
      </c>
      <c s="29" t="s">
        <v>289</v>
      </c>
      <c s="29" t="s">
        <v>290</v>
      </c>
      <c s="25" t="s">
        <v>67</v>
      </c>
      <c s="30" t="s">
        <v>291</v>
      </c>
      <c s="31" t="s">
        <v>83</v>
      </c>
      <c s="32">
        <v>14.85</v>
      </c>
      <c s="33">
        <v>0</v>
      </c>
      <c s="34">
        <f>ROUND(ROUND(H200,1)*ROUND(G200,3),1)</f>
      </c>
      <c r="O200">
        <f>(I200*21)/100</f>
      </c>
      <c t="s">
        <v>28</v>
      </c>
    </row>
    <row r="201" spans="1:5" ht="25.5">
      <c r="A201" s="35" t="s">
        <v>53</v>
      </c>
      <c r="E201" s="36" t="s">
        <v>292</v>
      </c>
    </row>
    <row r="202" spans="1:5" ht="12.75">
      <c r="A202" s="37" t="s">
        <v>55</v>
      </c>
      <c r="E202" s="38" t="s">
        <v>293</v>
      </c>
    </row>
    <row r="203" spans="1:5" ht="153">
      <c r="A203" t="s">
        <v>57</v>
      </c>
      <c r="E203" s="36" t="s">
        <v>294</v>
      </c>
    </row>
    <row r="204" spans="1:16" ht="25.5">
      <c r="A204" s="25" t="s">
        <v>49</v>
      </c>
      <c s="29" t="s">
        <v>295</v>
      </c>
      <c s="29" t="s">
        <v>296</v>
      </c>
      <c s="25" t="s">
        <v>67</v>
      </c>
      <c s="30" t="s">
        <v>297</v>
      </c>
      <c s="31" t="s">
        <v>83</v>
      </c>
      <c s="32">
        <v>7.04</v>
      </c>
      <c s="33">
        <v>0</v>
      </c>
      <c s="34">
        <f>ROUND(ROUND(H204,1)*ROUND(G204,3),1)</f>
      </c>
      <c r="O204">
        <f>(I204*21)/100</f>
      </c>
      <c t="s">
        <v>28</v>
      </c>
    </row>
    <row r="205" spans="1:5" ht="38.25">
      <c r="A205" s="35" t="s">
        <v>53</v>
      </c>
      <c r="E205" s="36" t="s">
        <v>298</v>
      </c>
    </row>
    <row r="206" spans="1:5" ht="12.75">
      <c r="A206" s="37" t="s">
        <v>55</v>
      </c>
      <c r="E206" s="38" t="s">
        <v>299</v>
      </c>
    </row>
    <row r="207" spans="1:5" ht="153">
      <c r="A207" t="s">
        <v>57</v>
      </c>
      <c r="E207" s="36" t="s">
        <v>288</v>
      </c>
    </row>
    <row r="208" spans="1:16" ht="12.75">
      <c r="A208" s="25" t="s">
        <v>49</v>
      </c>
      <c s="29" t="s">
        <v>300</v>
      </c>
      <c s="29" t="s">
        <v>301</v>
      </c>
      <c s="25" t="s">
        <v>67</v>
      </c>
      <c s="30" t="s">
        <v>302</v>
      </c>
      <c s="31" t="s">
        <v>83</v>
      </c>
      <c s="32">
        <v>11.5</v>
      </c>
      <c s="33">
        <v>0</v>
      </c>
      <c s="34">
        <f>ROUND(ROUND(H208,1)*ROUND(G208,3),1)</f>
      </c>
      <c r="O208">
        <f>(I208*21)/100</f>
      </c>
      <c t="s">
        <v>28</v>
      </c>
    </row>
    <row r="209" spans="1:5" ht="12.75">
      <c r="A209" s="35" t="s">
        <v>53</v>
      </c>
      <c r="E209" s="36" t="s">
        <v>303</v>
      </c>
    </row>
    <row r="210" spans="1:5" ht="12.75">
      <c r="A210" s="37" t="s">
        <v>55</v>
      </c>
      <c r="E210" s="38" t="s">
        <v>67</v>
      </c>
    </row>
    <row r="211" spans="1:5" ht="89.25">
      <c r="A211" t="s">
        <v>57</v>
      </c>
      <c r="E211" s="36" t="s">
        <v>304</v>
      </c>
    </row>
    <row r="212" spans="1:18" ht="12.75" customHeight="1">
      <c r="A212" s="6" t="s">
        <v>47</v>
      </c>
      <c s="6"/>
      <c s="40" t="s">
        <v>86</v>
      </c>
      <c s="6"/>
      <c s="27" t="s">
        <v>305</v>
      </c>
      <c s="6"/>
      <c s="6"/>
      <c s="6"/>
      <c s="41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25" t="s">
        <v>49</v>
      </c>
      <c s="29" t="s">
        <v>306</v>
      </c>
      <c s="29" t="s">
        <v>307</v>
      </c>
      <c s="25" t="s">
        <v>67</v>
      </c>
      <c s="30" t="s">
        <v>308</v>
      </c>
      <c s="31" t="s">
        <v>118</v>
      </c>
      <c s="32">
        <v>193</v>
      </c>
      <c s="33">
        <v>0</v>
      </c>
      <c s="34">
        <f>ROUND(ROUND(H213,1)*ROUND(G213,3),1)</f>
      </c>
      <c r="O213">
        <f>(I213*21)/100</f>
      </c>
      <c t="s">
        <v>28</v>
      </c>
    </row>
    <row r="214" spans="1:5" ht="12.75">
      <c r="A214" s="35" t="s">
        <v>53</v>
      </c>
      <c r="E214" s="36" t="s">
        <v>309</v>
      </c>
    </row>
    <row r="215" spans="1:5" ht="12.75">
      <c r="A215" s="37" t="s">
        <v>55</v>
      </c>
      <c r="E215" s="38" t="s">
        <v>310</v>
      </c>
    </row>
    <row r="216" spans="1:5" ht="255">
      <c r="A216" t="s">
        <v>57</v>
      </c>
      <c r="E216" s="36" t="s">
        <v>311</v>
      </c>
    </row>
    <row r="217" spans="1:16" ht="12.75">
      <c r="A217" s="25" t="s">
        <v>49</v>
      </c>
      <c s="29" t="s">
        <v>312</v>
      </c>
      <c s="29" t="s">
        <v>313</v>
      </c>
      <c s="25" t="s">
        <v>67</v>
      </c>
      <c s="30" t="s">
        <v>314</v>
      </c>
      <c s="31" t="s">
        <v>118</v>
      </c>
      <c s="32">
        <v>39.05</v>
      </c>
      <c s="33">
        <v>0</v>
      </c>
      <c s="34">
        <f>ROUND(ROUND(H217,1)*ROUND(G217,3),1)</f>
      </c>
      <c r="O217">
        <f>(I217*21)/100</f>
      </c>
      <c t="s">
        <v>28</v>
      </c>
    </row>
    <row r="218" spans="1:5" ht="38.25">
      <c r="A218" s="35" t="s">
        <v>53</v>
      </c>
      <c r="E218" s="36" t="s">
        <v>315</v>
      </c>
    </row>
    <row r="219" spans="1:5" ht="12.75">
      <c r="A219" s="37" t="s">
        <v>55</v>
      </c>
      <c r="E219" s="38" t="s">
        <v>316</v>
      </c>
    </row>
    <row r="220" spans="1:5" ht="255">
      <c r="A220" t="s">
        <v>57</v>
      </c>
      <c r="E220" s="36" t="s">
        <v>317</v>
      </c>
    </row>
    <row r="221" spans="1:16" ht="12.75">
      <c r="A221" s="25" t="s">
        <v>49</v>
      </c>
      <c s="29" t="s">
        <v>318</v>
      </c>
      <c s="29" t="s">
        <v>319</v>
      </c>
      <c s="25" t="s">
        <v>67</v>
      </c>
      <c s="30" t="s">
        <v>320</v>
      </c>
      <c s="31" t="s">
        <v>321</v>
      </c>
      <c s="32">
        <v>4</v>
      </c>
      <c s="33">
        <v>0</v>
      </c>
      <c s="34">
        <f>ROUND(ROUND(H221,1)*ROUND(G221,3),1)</f>
      </c>
      <c r="O221">
        <f>(I221*21)/100</f>
      </c>
      <c t="s">
        <v>28</v>
      </c>
    </row>
    <row r="222" spans="1:5" ht="12.75">
      <c r="A222" s="35" t="s">
        <v>53</v>
      </c>
      <c r="E222" s="36" t="s">
        <v>309</v>
      </c>
    </row>
    <row r="223" spans="1:5" ht="12.75">
      <c r="A223" s="37" t="s">
        <v>55</v>
      </c>
      <c r="E223" s="38" t="s">
        <v>67</v>
      </c>
    </row>
    <row r="224" spans="1:5" ht="242.25">
      <c r="A224" t="s">
        <v>57</v>
      </c>
      <c r="E224" s="36" t="s">
        <v>322</v>
      </c>
    </row>
    <row r="225" spans="1:16" ht="12.75">
      <c r="A225" s="25" t="s">
        <v>49</v>
      </c>
      <c s="29" t="s">
        <v>323</v>
      </c>
      <c s="29" t="s">
        <v>324</v>
      </c>
      <c s="25" t="s">
        <v>67</v>
      </c>
      <c s="30" t="s">
        <v>325</v>
      </c>
      <c s="31" t="s">
        <v>321</v>
      </c>
      <c s="32">
        <v>7</v>
      </c>
      <c s="33">
        <v>0</v>
      </c>
      <c s="34">
        <f>ROUND(ROUND(H225,1)*ROUND(G225,3),1)</f>
      </c>
      <c r="O225">
        <f>(I225*21)/100</f>
      </c>
      <c t="s">
        <v>28</v>
      </c>
    </row>
    <row r="226" spans="1:5" ht="12.75">
      <c r="A226" s="35" t="s">
        <v>53</v>
      </c>
      <c r="E226" s="36" t="s">
        <v>67</v>
      </c>
    </row>
    <row r="227" spans="1:5" ht="12.75">
      <c r="A227" s="37" t="s">
        <v>55</v>
      </c>
      <c r="E227" s="38" t="s">
        <v>67</v>
      </c>
    </row>
    <row r="228" spans="1:5" ht="76.5">
      <c r="A228" t="s">
        <v>57</v>
      </c>
      <c r="E228" s="36" t="s">
        <v>326</v>
      </c>
    </row>
    <row r="229" spans="1:16" ht="12.75">
      <c r="A229" s="25" t="s">
        <v>49</v>
      </c>
      <c s="29" t="s">
        <v>327</v>
      </c>
      <c s="29" t="s">
        <v>328</v>
      </c>
      <c s="25" t="s">
        <v>27</v>
      </c>
      <c s="30" t="s">
        <v>329</v>
      </c>
      <c s="31" t="s">
        <v>321</v>
      </c>
      <c s="32">
        <v>5</v>
      </c>
      <c s="33">
        <v>0</v>
      </c>
      <c s="34">
        <f>ROUND(ROUND(H229,1)*ROUND(G229,3),1)</f>
      </c>
      <c r="O229">
        <f>(I229*21)/100</f>
      </c>
      <c t="s">
        <v>28</v>
      </c>
    </row>
    <row r="230" spans="1:5" ht="12.75">
      <c r="A230" s="35" t="s">
        <v>53</v>
      </c>
      <c r="E230" s="36" t="s">
        <v>330</v>
      </c>
    </row>
    <row r="231" spans="1:5" ht="12.75">
      <c r="A231" s="37" t="s">
        <v>55</v>
      </c>
      <c r="E231" s="38" t="s">
        <v>67</v>
      </c>
    </row>
    <row r="232" spans="1:5" ht="12.75">
      <c r="A232" t="s">
        <v>57</v>
      </c>
      <c r="E232" s="36" t="s">
        <v>331</v>
      </c>
    </row>
    <row r="233" spans="1:16" ht="12.75">
      <c r="A233" s="25" t="s">
        <v>49</v>
      </c>
      <c s="29" t="s">
        <v>332</v>
      </c>
      <c s="29" t="s">
        <v>328</v>
      </c>
      <c s="25" t="s">
        <v>28</v>
      </c>
      <c s="30" t="s">
        <v>329</v>
      </c>
      <c s="31" t="s">
        <v>321</v>
      </c>
      <c s="32">
        <v>4</v>
      </c>
      <c s="33">
        <v>0</v>
      </c>
      <c s="34">
        <f>ROUND(ROUND(H233,1)*ROUND(G233,3),1)</f>
      </c>
      <c r="O233">
        <f>(I233*21)/100</f>
      </c>
      <c t="s">
        <v>28</v>
      </c>
    </row>
    <row r="234" spans="1:5" ht="12.75">
      <c r="A234" s="35" t="s">
        <v>53</v>
      </c>
      <c r="E234" s="36" t="s">
        <v>333</v>
      </c>
    </row>
    <row r="235" spans="1:5" ht="12.75">
      <c r="A235" s="37" t="s">
        <v>55</v>
      </c>
      <c r="E235" s="38" t="s">
        <v>67</v>
      </c>
    </row>
    <row r="236" spans="1:5" ht="12.75">
      <c r="A236" t="s">
        <v>57</v>
      </c>
      <c r="E236" s="36" t="s">
        <v>331</v>
      </c>
    </row>
    <row r="237" spans="1:16" ht="12.75">
      <c r="A237" s="25" t="s">
        <v>49</v>
      </c>
      <c s="29" t="s">
        <v>334</v>
      </c>
      <c s="29" t="s">
        <v>335</v>
      </c>
      <c s="25" t="s">
        <v>67</v>
      </c>
      <c s="30" t="s">
        <v>336</v>
      </c>
      <c s="31" t="s">
        <v>321</v>
      </c>
      <c s="32">
        <v>5</v>
      </c>
      <c s="33">
        <v>0</v>
      </c>
      <c s="34">
        <f>ROUND(ROUND(H237,1)*ROUND(G237,3),1)</f>
      </c>
      <c r="O237">
        <f>(I237*21)/100</f>
      </c>
      <c t="s">
        <v>28</v>
      </c>
    </row>
    <row r="238" spans="1:5" ht="12.75">
      <c r="A238" s="35" t="s">
        <v>53</v>
      </c>
      <c r="E238" s="36" t="s">
        <v>337</v>
      </c>
    </row>
    <row r="239" spans="1:5" ht="12.75">
      <c r="A239" s="37" t="s">
        <v>55</v>
      </c>
      <c r="E239" s="38" t="s">
        <v>67</v>
      </c>
    </row>
    <row r="240" spans="1:5" ht="12.75">
      <c r="A240" t="s">
        <v>57</v>
      </c>
      <c r="E240" s="36" t="s">
        <v>331</v>
      </c>
    </row>
    <row r="241" spans="1:16" ht="12.75">
      <c r="A241" s="25" t="s">
        <v>49</v>
      </c>
      <c s="29" t="s">
        <v>338</v>
      </c>
      <c s="29" t="s">
        <v>339</v>
      </c>
      <c s="25" t="s">
        <v>67</v>
      </c>
      <c s="30" t="s">
        <v>340</v>
      </c>
      <c s="31" t="s">
        <v>321</v>
      </c>
      <c s="32">
        <v>5</v>
      </c>
      <c s="33">
        <v>0</v>
      </c>
      <c s="34">
        <f>ROUND(ROUND(H241,1)*ROUND(G241,3),1)</f>
      </c>
      <c r="O241">
        <f>(I241*21)/100</f>
      </c>
      <c t="s">
        <v>28</v>
      </c>
    </row>
    <row r="242" spans="1:5" ht="12.75">
      <c r="A242" s="35" t="s">
        <v>53</v>
      </c>
      <c r="E242" s="36" t="s">
        <v>337</v>
      </c>
    </row>
    <row r="243" spans="1:5" ht="12.75">
      <c r="A243" s="37" t="s">
        <v>55</v>
      </c>
      <c r="E243" s="38" t="s">
        <v>67</v>
      </c>
    </row>
    <row r="244" spans="1:5" ht="12.75">
      <c r="A244" t="s">
        <v>57</v>
      </c>
      <c r="E244" s="36" t="s">
        <v>341</v>
      </c>
    </row>
    <row r="245" spans="1:16" ht="12.75">
      <c r="A245" s="25" t="s">
        <v>49</v>
      </c>
      <c s="29" t="s">
        <v>342</v>
      </c>
      <c s="29" t="s">
        <v>343</v>
      </c>
      <c s="25" t="s">
        <v>67</v>
      </c>
      <c s="30" t="s">
        <v>344</v>
      </c>
      <c s="31" t="s">
        <v>321</v>
      </c>
      <c s="32">
        <v>8</v>
      </c>
      <c s="33">
        <v>0</v>
      </c>
      <c s="34">
        <f>ROUND(ROUND(H245,1)*ROUND(G245,3),1)</f>
      </c>
      <c r="O245">
        <f>(I245*21)/100</f>
      </c>
      <c t="s">
        <v>28</v>
      </c>
    </row>
    <row r="246" spans="1:5" ht="12.75">
      <c r="A246" s="35" t="s">
        <v>53</v>
      </c>
      <c r="E246" s="36" t="s">
        <v>67</v>
      </c>
    </row>
    <row r="247" spans="1:5" ht="12.75">
      <c r="A247" s="37" t="s">
        <v>55</v>
      </c>
      <c r="E247" s="38" t="s">
        <v>67</v>
      </c>
    </row>
    <row r="248" spans="1:5" ht="25.5">
      <c r="A248" t="s">
        <v>57</v>
      </c>
      <c r="E248" s="36" t="s">
        <v>345</v>
      </c>
    </row>
    <row r="249" spans="1:16" ht="12.75">
      <c r="A249" s="25" t="s">
        <v>49</v>
      </c>
      <c s="29" t="s">
        <v>346</v>
      </c>
      <c s="29" t="s">
        <v>347</v>
      </c>
      <c s="25" t="s">
        <v>67</v>
      </c>
      <c s="30" t="s">
        <v>348</v>
      </c>
      <c s="31" t="s">
        <v>321</v>
      </c>
      <c s="32">
        <v>5</v>
      </c>
      <c s="33">
        <v>0</v>
      </c>
      <c s="34">
        <f>ROUND(ROUND(H249,1)*ROUND(G249,3),1)</f>
      </c>
      <c r="O249">
        <f>(I249*21)/100</f>
      </c>
      <c t="s">
        <v>28</v>
      </c>
    </row>
    <row r="250" spans="1:5" ht="12.75">
      <c r="A250" s="35" t="s">
        <v>53</v>
      </c>
      <c r="E250" s="36" t="s">
        <v>67</v>
      </c>
    </row>
    <row r="251" spans="1:5" ht="12.75">
      <c r="A251" s="37" t="s">
        <v>55</v>
      </c>
      <c r="E251" s="38" t="s">
        <v>67</v>
      </c>
    </row>
    <row r="252" spans="1:5" ht="25.5">
      <c r="A252" t="s">
        <v>57</v>
      </c>
      <c r="E252" s="36" t="s">
        <v>345</v>
      </c>
    </row>
    <row r="253" spans="1:16" ht="12.75">
      <c r="A253" s="25" t="s">
        <v>49</v>
      </c>
      <c s="29" t="s">
        <v>349</v>
      </c>
      <c s="29" t="s">
        <v>350</v>
      </c>
      <c s="25" t="s">
        <v>67</v>
      </c>
      <c s="30" t="s">
        <v>351</v>
      </c>
      <c s="31" t="s">
        <v>321</v>
      </c>
      <c s="32">
        <v>5</v>
      </c>
      <c s="33">
        <v>0</v>
      </c>
      <c s="34">
        <f>ROUND(ROUND(H253,1)*ROUND(G253,3),1)</f>
      </c>
      <c r="O253">
        <f>(I253*21)/100</f>
      </c>
      <c t="s">
        <v>28</v>
      </c>
    </row>
    <row r="254" spans="1:5" ht="12.75">
      <c r="A254" s="35" t="s">
        <v>53</v>
      </c>
      <c r="E254" s="36" t="s">
        <v>67</v>
      </c>
    </row>
    <row r="255" spans="1:5" ht="12.75">
      <c r="A255" s="37" t="s">
        <v>55</v>
      </c>
      <c r="E255" s="38" t="s">
        <v>67</v>
      </c>
    </row>
    <row r="256" spans="1:5" ht="25.5">
      <c r="A256" t="s">
        <v>57</v>
      </c>
      <c r="E256" s="36" t="s">
        <v>345</v>
      </c>
    </row>
    <row r="257" spans="1:16" ht="12.75">
      <c r="A257" s="25" t="s">
        <v>49</v>
      </c>
      <c s="29" t="s">
        <v>352</v>
      </c>
      <c s="29" t="s">
        <v>353</v>
      </c>
      <c s="25" t="s">
        <v>67</v>
      </c>
      <c s="30" t="s">
        <v>354</v>
      </c>
      <c s="31" t="s">
        <v>321</v>
      </c>
      <c s="32">
        <v>7</v>
      </c>
      <c s="33">
        <v>0</v>
      </c>
      <c s="34">
        <f>ROUND(ROUND(H257,1)*ROUND(G257,3),1)</f>
      </c>
      <c r="O257">
        <f>(I257*21)/100</f>
      </c>
      <c t="s">
        <v>28</v>
      </c>
    </row>
    <row r="258" spans="1:5" ht="12.75">
      <c r="A258" s="35" t="s">
        <v>53</v>
      </c>
      <c r="E258" s="36" t="s">
        <v>355</v>
      </c>
    </row>
    <row r="259" spans="1:5" ht="12.75">
      <c r="A259" s="37" t="s">
        <v>55</v>
      </c>
      <c r="E259" s="38" t="s">
        <v>67</v>
      </c>
    </row>
    <row r="260" spans="1:5" ht="51">
      <c r="A260" t="s">
        <v>57</v>
      </c>
      <c r="E260" s="36" t="s">
        <v>356</v>
      </c>
    </row>
    <row r="261" spans="1:18" ht="12.75" customHeight="1">
      <c r="A261" s="6" t="s">
        <v>47</v>
      </c>
      <c s="6"/>
      <c s="40" t="s">
        <v>44</v>
      </c>
      <c s="6"/>
      <c s="27" t="s">
        <v>357</v>
      </c>
      <c s="6"/>
      <c s="6"/>
      <c s="6"/>
      <c s="41">
        <f>0+Q261</f>
      </c>
      <c r="O261">
        <f>0+R261</f>
      </c>
      <c r="Q261">
        <f>0+I262+I266+I270+I274+I278+I282+I286+I290+I294+I298+I302+I306+I310+I314+I318+I322+I326+I330+I334+I338+I342</f>
      </c>
      <c>
        <f>0+O262+O266+O270+O274+O278+O282+O286+O290+O294+O298+O302+O306+O310+O314+O318+O322+O326+O330+O334+O338+O342</f>
      </c>
    </row>
    <row r="262" spans="1:16" ht="12.75">
      <c r="A262" s="25" t="s">
        <v>49</v>
      </c>
      <c s="29" t="s">
        <v>358</v>
      </c>
      <c s="29" t="s">
        <v>359</v>
      </c>
      <c s="25" t="s">
        <v>67</v>
      </c>
      <c s="30" t="s">
        <v>360</v>
      </c>
      <c s="31" t="s">
        <v>118</v>
      </c>
      <c s="32">
        <v>12</v>
      </c>
      <c s="33">
        <v>0</v>
      </c>
      <c s="34">
        <f>ROUND(ROUND(H262,1)*ROUND(G262,3),1)</f>
      </c>
      <c r="O262">
        <f>(I262*21)/100</f>
      </c>
      <c t="s">
        <v>28</v>
      </c>
    </row>
    <row r="263" spans="1:5" ht="25.5">
      <c r="A263" s="35" t="s">
        <v>53</v>
      </c>
      <c r="E263" s="36" t="s">
        <v>361</v>
      </c>
    </row>
    <row r="264" spans="1:5" ht="12.75">
      <c r="A264" s="37" t="s">
        <v>55</v>
      </c>
      <c r="E264" s="38" t="s">
        <v>67</v>
      </c>
    </row>
    <row r="265" spans="1:5" ht="38.25">
      <c r="A265" t="s">
        <v>57</v>
      </c>
      <c r="E265" s="36" t="s">
        <v>362</v>
      </c>
    </row>
    <row r="266" spans="1:16" ht="25.5">
      <c r="A266" s="25" t="s">
        <v>49</v>
      </c>
      <c s="29" t="s">
        <v>363</v>
      </c>
      <c s="29" t="s">
        <v>364</v>
      </c>
      <c s="25" t="s">
        <v>67</v>
      </c>
      <c s="30" t="s">
        <v>365</v>
      </c>
      <c s="31" t="s">
        <v>321</v>
      </c>
      <c s="32">
        <v>12</v>
      </c>
      <c s="33">
        <v>0</v>
      </c>
      <c s="34">
        <f>ROUND(ROUND(H266,1)*ROUND(G266,3),1)</f>
      </c>
      <c r="O266">
        <f>(I266*21)/100</f>
      </c>
      <c t="s">
        <v>28</v>
      </c>
    </row>
    <row r="267" spans="1:5" ht="12.75">
      <c r="A267" s="35" t="s">
        <v>53</v>
      </c>
      <c r="E267" s="36" t="s">
        <v>366</v>
      </c>
    </row>
    <row r="268" spans="1:5" ht="12.75">
      <c r="A268" s="37" t="s">
        <v>55</v>
      </c>
      <c r="E268" s="38" t="s">
        <v>67</v>
      </c>
    </row>
    <row r="269" spans="1:5" ht="25.5">
      <c r="A269" t="s">
        <v>57</v>
      </c>
      <c r="E269" s="36" t="s">
        <v>367</v>
      </c>
    </row>
    <row r="270" spans="1:16" ht="25.5">
      <c r="A270" s="25" t="s">
        <v>49</v>
      </c>
      <c s="29" t="s">
        <v>368</v>
      </c>
      <c s="29" t="s">
        <v>369</v>
      </c>
      <c s="25" t="s">
        <v>67</v>
      </c>
      <c s="30" t="s">
        <v>370</v>
      </c>
      <c s="31" t="s">
        <v>321</v>
      </c>
      <c s="32">
        <v>6</v>
      </c>
      <c s="33">
        <v>0</v>
      </c>
      <c s="34">
        <f>ROUND(ROUND(H270,1)*ROUND(G270,3),1)</f>
      </c>
      <c r="O270">
        <f>(I270*21)/100</f>
      </c>
      <c t="s">
        <v>28</v>
      </c>
    </row>
    <row r="271" spans="1:5" ht="38.25">
      <c r="A271" s="35" t="s">
        <v>53</v>
      </c>
      <c r="E271" s="36" t="s">
        <v>371</v>
      </c>
    </row>
    <row r="272" spans="1:5" ht="12.75">
      <c r="A272" s="37" t="s">
        <v>55</v>
      </c>
      <c r="E272" s="38" t="s">
        <v>67</v>
      </c>
    </row>
    <row r="273" spans="1:5" ht="63.75">
      <c r="A273" t="s">
        <v>57</v>
      </c>
      <c r="E273" s="36" t="s">
        <v>372</v>
      </c>
    </row>
    <row r="274" spans="1:16" ht="12.75">
      <c r="A274" s="25" t="s">
        <v>49</v>
      </c>
      <c s="29" t="s">
        <v>373</v>
      </c>
      <c s="29" t="s">
        <v>374</v>
      </c>
      <c s="25" t="s">
        <v>67</v>
      </c>
      <c s="30" t="s">
        <v>375</v>
      </c>
      <c s="31" t="s">
        <v>321</v>
      </c>
      <c s="32">
        <v>18</v>
      </c>
      <c s="33">
        <v>0</v>
      </c>
      <c s="34">
        <f>ROUND(ROUND(H274,1)*ROUND(G274,3),1)</f>
      </c>
      <c r="O274">
        <f>(I274*21)/100</f>
      </c>
      <c t="s">
        <v>28</v>
      </c>
    </row>
    <row r="275" spans="1:5" ht="38.25">
      <c r="A275" s="35" t="s">
        <v>53</v>
      </c>
      <c r="E275" s="36" t="s">
        <v>376</v>
      </c>
    </row>
    <row r="276" spans="1:5" ht="12.75">
      <c r="A276" s="37" t="s">
        <v>55</v>
      </c>
      <c r="E276" s="38" t="s">
        <v>377</v>
      </c>
    </row>
    <row r="277" spans="1:5" ht="25.5">
      <c r="A277" t="s">
        <v>57</v>
      </c>
      <c r="E277" s="36" t="s">
        <v>378</v>
      </c>
    </row>
    <row r="278" spans="1:16" ht="25.5">
      <c r="A278" s="25" t="s">
        <v>49</v>
      </c>
      <c s="29" t="s">
        <v>379</v>
      </c>
      <c s="29" t="s">
        <v>380</v>
      </c>
      <c s="25" t="s">
        <v>67</v>
      </c>
      <c s="30" t="s">
        <v>381</v>
      </c>
      <c s="31" t="s">
        <v>321</v>
      </c>
      <c s="32">
        <v>8</v>
      </c>
      <c s="33">
        <v>0</v>
      </c>
      <c s="34">
        <f>ROUND(ROUND(H278,1)*ROUND(G278,3),1)</f>
      </c>
      <c r="O278">
        <f>(I278*21)/100</f>
      </c>
      <c t="s">
        <v>28</v>
      </c>
    </row>
    <row r="279" spans="1:5" ht="12.75">
      <c r="A279" s="35" t="s">
        <v>53</v>
      </c>
      <c r="E279" s="36" t="s">
        <v>382</v>
      </c>
    </row>
    <row r="280" spans="1:5" ht="12.75">
      <c r="A280" s="37" t="s">
        <v>55</v>
      </c>
      <c r="E280" s="38" t="s">
        <v>67</v>
      </c>
    </row>
    <row r="281" spans="1:5" ht="25.5">
      <c r="A281" t="s">
        <v>57</v>
      </c>
      <c r="E281" s="36" t="s">
        <v>383</v>
      </c>
    </row>
    <row r="282" spans="1:16" ht="12.75">
      <c r="A282" s="25" t="s">
        <v>49</v>
      </c>
      <c s="29" t="s">
        <v>384</v>
      </c>
      <c s="29" t="s">
        <v>385</v>
      </c>
      <c s="25" t="s">
        <v>67</v>
      </c>
      <c s="30" t="s">
        <v>386</v>
      </c>
      <c s="31" t="s">
        <v>321</v>
      </c>
      <c s="32">
        <v>2</v>
      </c>
      <c s="33">
        <v>0</v>
      </c>
      <c s="34">
        <f>ROUND(ROUND(H282,1)*ROUND(G282,3),1)</f>
      </c>
      <c r="O282">
        <f>(I282*21)/100</f>
      </c>
      <c t="s">
        <v>28</v>
      </c>
    </row>
    <row r="283" spans="1:5" ht="38.25">
      <c r="A283" s="35" t="s">
        <v>53</v>
      </c>
      <c r="E283" s="36" t="s">
        <v>387</v>
      </c>
    </row>
    <row r="284" spans="1:5" ht="12.75">
      <c r="A284" s="37" t="s">
        <v>55</v>
      </c>
      <c r="E284" s="38" t="s">
        <v>388</v>
      </c>
    </row>
    <row r="285" spans="1:5" ht="63.75">
      <c r="A285" t="s">
        <v>57</v>
      </c>
      <c r="E285" s="36" t="s">
        <v>389</v>
      </c>
    </row>
    <row r="286" spans="1:16" ht="12.75">
      <c r="A286" s="25" t="s">
        <v>49</v>
      </c>
      <c s="29" t="s">
        <v>390</v>
      </c>
      <c s="29" t="s">
        <v>391</v>
      </c>
      <c s="25" t="s">
        <v>67</v>
      </c>
      <c s="30" t="s">
        <v>392</v>
      </c>
      <c s="31" t="s">
        <v>321</v>
      </c>
      <c s="32">
        <v>13</v>
      </c>
      <c s="33">
        <v>0</v>
      </c>
      <c s="34">
        <f>ROUND(ROUND(H286,1)*ROUND(G286,3),1)</f>
      </c>
      <c r="O286">
        <f>(I286*21)/100</f>
      </c>
      <c t="s">
        <v>28</v>
      </c>
    </row>
    <row r="287" spans="1:5" ht="38.25">
      <c r="A287" s="35" t="s">
        <v>53</v>
      </c>
      <c r="E287" s="36" t="s">
        <v>393</v>
      </c>
    </row>
    <row r="288" spans="1:5" ht="12.75">
      <c r="A288" s="37" t="s">
        <v>55</v>
      </c>
      <c r="E288" s="38" t="s">
        <v>394</v>
      </c>
    </row>
    <row r="289" spans="1:5" ht="25.5">
      <c r="A289" t="s">
        <v>57</v>
      </c>
      <c r="E289" s="36" t="s">
        <v>378</v>
      </c>
    </row>
    <row r="290" spans="1:16" ht="25.5">
      <c r="A290" s="25" t="s">
        <v>49</v>
      </c>
      <c s="29" t="s">
        <v>395</v>
      </c>
      <c s="29" t="s">
        <v>396</v>
      </c>
      <c s="25" t="s">
        <v>67</v>
      </c>
      <c s="30" t="s">
        <v>397</v>
      </c>
      <c s="31" t="s">
        <v>83</v>
      </c>
      <c s="32">
        <v>117.108</v>
      </c>
      <c s="33">
        <v>0</v>
      </c>
      <c s="34">
        <f>ROUND(ROUND(H290,1)*ROUND(G290,3),1)</f>
      </c>
      <c r="O290">
        <f>(I290*21)/100</f>
      </c>
      <c t="s">
        <v>28</v>
      </c>
    </row>
    <row r="291" spans="1:5" ht="12.75">
      <c r="A291" s="35" t="s">
        <v>53</v>
      </c>
      <c r="E291" s="36" t="s">
        <v>398</v>
      </c>
    </row>
    <row r="292" spans="1:5" ht="51">
      <c r="A292" s="37" t="s">
        <v>55</v>
      </c>
      <c r="E292" s="38" t="s">
        <v>399</v>
      </c>
    </row>
    <row r="293" spans="1:5" ht="38.25">
      <c r="A293" t="s">
        <v>57</v>
      </c>
      <c r="E293" s="36" t="s">
        <v>400</v>
      </c>
    </row>
    <row r="294" spans="1:16" ht="25.5">
      <c r="A294" s="25" t="s">
        <v>49</v>
      </c>
      <c s="29" t="s">
        <v>401</v>
      </c>
      <c s="29" t="s">
        <v>402</v>
      </c>
      <c s="25" t="s">
        <v>67</v>
      </c>
      <c s="30" t="s">
        <v>403</v>
      </c>
      <c s="31" t="s">
        <v>83</v>
      </c>
      <c s="32">
        <v>140.938</v>
      </c>
      <c s="33">
        <v>0</v>
      </c>
      <c s="34">
        <f>ROUND(ROUND(H294,1)*ROUND(G294,3),1)</f>
      </c>
      <c r="O294">
        <f>(I294*21)/100</f>
      </c>
      <c t="s">
        <v>28</v>
      </c>
    </row>
    <row r="295" spans="1:5" ht="12.75">
      <c r="A295" s="35" t="s">
        <v>53</v>
      </c>
      <c r="E295" s="36" t="s">
        <v>404</v>
      </c>
    </row>
    <row r="296" spans="1:5" ht="76.5">
      <c r="A296" s="37" t="s">
        <v>55</v>
      </c>
      <c r="E296" s="38" t="s">
        <v>405</v>
      </c>
    </row>
    <row r="297" spans="1:5" ht="38.25">
      <c r="A297" t="s">
        <v>57</v>
      </c>
      <c r="E297" s="36" t="s">
        <v>400</v>
      </c>
    </row>
    <row r="298" spans="1:16" ht="12.75">
      <c r="A298" s="25" t="s">
        <v>49</v>
      </c>
      <c s="29" t="s">
        <v>406</v>
      </c>
      <c s="29" t="s">
        <v>407</v>
      </c>
      <c s="25" t="s">
        <v>67</v>
      </c>
      <c s="30" t="s">
        <v>408</v>
      </c>
      <c s="31" t="s">
        <v>321</v>
      </c>
      <c s="32">
        <v>4</v>
      </c>
      <c s="33">
        <v>0</v>
      </c>
      <c s="34">
        <f>ROUND(ROUND(H298,1)*ROUND(G298,3),1)</f>
      </c>
      <c r="O298">
        <f>(I298*21)/100</f>
      </c>
      <c t="s">
        <v>28</v>
      </c>
    </row>
    <row r="299" spans="1:5" ht="25.5">
      <c r="A299" s="35" t="s">
        <v>53</v>
      </c>
      <c r="E299" s="36" t="s">
        <v>409</v>
      </c>
    </row>
    <row r="300" spans="1:5" ht="12.75">
      <c r="A300" s="37" t="s">
        <v>55</v>
      </c>
      <c r="E300" s="38" t="s">
        <v>67</v>
      </c>
    </row>
    <row r="301" spans="1:5" ht="38.25">
      <c r="A301" t="s">
        <v>57</v>
      </c>
      <c r="E301" s="36" t="s">
        <v>410</v>
      </c>
    </row>
    <row r="302" spans="1:16" ht="12.75">
      <c r="A302" s="25" t="s">
        <v>49</v>
      </c>
      <c s="29" t="s">
        <v>411</v>
      </c>
      <c s="29" t="s">
        <v>412</v>
      </c>
      <c s="25" t="s">
        <v>67</v>
      </c>
      <c s="30" t="s">
        <v>413</v>
      </c>
      <c s="31" t="s">
        <v>118</v>
      </c>
      <c s="32">
        <v>44.1</v>
      </c>
      <c s="33">
        <v>0</v>
      </c>
      <c s="34">
        <f>ROUND(ROUND(H302,1)*ROUND(G302,3),1)</f>
      </c>
      <c r="O302">
        <f>(I302*21)/100</f>
      </c>
      <c t="s">
        <v>28</v>
      </c>
    </row>
    <row r="303" spans="1:5" ht="12.75">
      <c r="A303" s="35" t="s">
        <v>53</v>
      </c>
      <c r="E303" s="36" t="s">
        <v>67</v>
      </c>
    </row>
    <row r="304" spans="1:5" ht="12.75">
      <c r="A304" s="37" t="s">
        <v>55</v>
      </c>
      <c r="E304" s="38" t="s">
        <v>222</v>
      </c>
    </row>
    <row r="305" spans="1:5" ht="63.75">
      <c r="A305" t="s">
        <v>57</v>
      </c>
      <c r="E305" s="36" t="s">
        <v>414</v>
      </c>
    </row>
    <row r="306" spans="1:16" ht="12.75">
      <c r="A306" s="25" t="s">
        <v>49</v>
      </c>
      <c s="29" t="s">
        <v>415</v>
      </c>
      <c s="29" t="s">
        <v>416</v>
      </c>
      <c s="25" t="s">
        <v>67</v>
      </c>
      <c s="30" t="s">
        <v>417</v>
      </c>
      <c s="31" t="s">
        <v>118</v>
      </c>
      <c s="32">
        <v>44.1</v>
      </c>
      <c s="33">
        <v>0</v>
      </c>
      <c s="34">
        <f>ROUND(ROUND(H306,1)*ROUND(G306,3),1)</f>
      </c>
      <c r="O306">
        <f>(I306*21)/100</f>
      </c>
      <c t="s">
        <v>28</v>
      </c>
    </row>
    <row r="307" spans="1:5" ht="12.75">
      <c r="A307" s="35" t="s">
        <v>53</v>
      </c>
      <c r="E307" s="36" t="s">
        <v>67</v>
      </c>
    </row>
    <row r="308" spans="1:5" ht="12.75">
      <c r="A308" s="37" t="s">
        <v>55</v>
      </c>
      <c r="E308" s="38" t="s">
        <v>222</v>
      </c>
    </row>
    <row r="309" spans="1:5" ht="51">
      <c r="A309" t="s">
        <v>57</v>
      </c>
      <c r="E309" s="36" t="s">
        <v>418</v>
      </c>
    </row>
    <row r="310" spans="1:16" ht="12.75">
      <c r="A310" s="25" t="s">
        <v>49</v>
      </c>
      <c s="29" t="s">
        <v>419</v>
      </c>
      <c s="29" t="s">
        <v>420</v>
      </c>
      <c s="25" t="s">
        <v>67</v>
      </c>
      <c s="30" t="s">
        <v>421</v>
      </c>
      <c s="31" t="s">
        <v>118</v>
      </c>
      <c s="32">
        <v>464.625</v>
      </c>
      <c s="33">
        <v>0</v>
      </c>
      <c s="34">
        <f>ROUND(ROUND(H310,1)*ROUND(G310,3),1)</f>
      </c>
      <c r="O310">
        <f>(I310*21)/100</f>
      </c>
      <c t="s">
        <v>28</v>
      </c>
    </row>
    <row r="311" spans="1:5" ht="38.25">
      <c r="A311" s="35" t="s">
        <v>53</v>
      </c>
      <c r="E311" s="36" t="s">
        <v>422</v>
      </c>
    </row>
    <row r="312" spans="1:5" ht="25.5">
      <c r="A312" s="37" t="s">
        <v>55</v>
      </c>
      <c r="E312" s="38" t="s">
        <v>423</v>
      </c>
    </row>
    <row r="313" spans="1:5" ht="76.5">
      <c r="A313" t="s">
        <v>57</v>
      </c>
      <c r="E313" s="36" t="s">
        <v>424</v>
      </c>
    </row>
    <row r="314" spans="1:16" ht="12.75">
      <c r="A314" s="25" t="s">
        <v>49</v>
      </c>
      <c s="29" t="s">
        <v>425</v>
      </c>
      <c s="29" t="s">
        <v>426</v>
      </c>
      <c s="25" t="s">
        <v>67</v>
      </c>
      <c s="30" t="s">
        <v>427</v>
      </c>
      <c s="31" t="s">
        <v>118</v>
      </c>
      <c s="32">
        <v>362.25</v>
      </c>
      <c s="33">
        <v>0</v>
      </c>
      <c s="34">
        <f>ROUND(ROUND(H314,1)*ROUND(G314,3),1)</f>
      </c>
      <c r="O314">
        <f>(I314*21)/100</f>
      </c>
      <c t="s">
        <v>28</v>
      </c>
    </row>
    <row r="315" spans="1:5" ht="89.25">
      <c r="A315" s="35" t="s">
        <v>53</v>
      </c>
      <c r="E315" s="36" t="s">
        <v>428</v>
      </c>
    </row>
    <row r="316" spans="1:5" ht="12.75">
      <c r="A316" s="37" t="s">
        <v>55</v>
      </c>
      <c r="E316" s="38" t="s">
        <v>429</v>
      </c>
    </row>
    <row r="317" spans="1:5" ht="51">
      <c r="A317" t="s">
        <v>57</v>
      </c>
      <c r="E317" s="36" t="s">
        <v>430</v>
      </c>
    </row>
    <row r="318" spans="1:16" ht="12.75">
      <c r="A318" s="25" t="s">
        <v>49</v>
      </c>
      <c s="29" t="s">
        <v>431</v>
      </c>
      <c s="29" t="s">
        <v>432</v>
      </c>
      <c s="25" t="s">
        <v>67</v>
      </c>
      <c s="30" t="s">
        <v>433</v>
      </c>
      <c s="31" t="s">
        <v>118</v>
      </c>
      <c s="32">
        <v>85.05</v>
      </c>
      <c s="33">
        <v>0</v>
      </c>
      <c s="34">
        <f>ROUND(ROUND(H318,1)*ROUND(G318,3),1)</f>
      </c>
      <c r="O318">
        <f>(I318*21)/100</f>
      </c>
      <c t="s">
        <v>28</v>
      </c>
    </row>
    <row r="319" spans="1:5" ht="12.75">
      <c r="A319" s="35" t="s">
        <v>53</v>
      </c>
      <c r="E319" s="36" t="s">
        <v>434</v>
      </c>
    </row>
    <row r="320" spans="1:5" ht="12.75">
      <c r="A320" s="37" t="s">
        <v>55</v>
      </c>
      <c r="E320" s="38" t="s">
        <v>435</v>
      </c>
    </row>
    <row r="321" spans="1:5" ht="25.5">
      <c r="A321" t="s">
        <v>57</v>
      </c>
      <c r="E321" s="36" t="s">
        <v>436</v>
      </c>
    </row>
    <row r="322" spans="1:16" ht="12.75">
      <c r="A322" s="25" t="s">
        <v>49</v>
      </c>
      <c s="29" t="s">
        <v>437</v>
      </c>
      <c s="29" t="s">
        <v>438</v>
      </c>
      <c s="25" t="s">
        <v>67</v>
      </c>
      <c s="30" t="s">
        <v>439</v>
      </c>
      <c s="31" t="s">
        <v>321</v>
      </c>
      <c s="32">
        <v>1</v>
      </c>
      <c s="33">
        <v>0</v>
      </c>
      <c s="34">
        <f>ROUND(ROUND(H322,1)*ROUND(G322,3),1)</f>
      </c>
      <c r="O322">
        <f>(I322*21)/100</f>
      </c>
      <c t="s">
        <v>28</v>
      </c>
    </row>
    <row r="323" spans="1:5" ht="38.25">
      <c r="A323" s="35" t="s">
        <v>53</v>
      </c>
      <c r="E323" s="36" t="s">
        <v>440</v>
      </c>
    </row>
    <row r="324" spans="1:5" ht="12.75">
      <c r="A324" s="37" t="s">
        <v>55</v>
      </c>
      <c r="E324" s="38" t="s">
        <v>67</v>
      </c>
    </row>
    <row r="325" spans="1:5" ht="89.25">
      <c r="A325" t="s">
        <v>57</v>
      </c>
      <c r="E325" s="36" t="s">
        <v>441</v>
      </c>
    </row>
    <row r="326" spans="1:16" ht="12.75">
      <c r="A326" s="25" t="s">
        <v>49</v>
      </c>
      <c s="29" t="s">
        <v>442</v>
      </c>
      <c s="29" t="s">
        <v>443</v>
      </c>
      <c s="25" t="s">
        <v>67</v>
      </c>
      <c s="30" t="s">
        <v>444</v>
      </c>
      <c s="31" t="s">
        <v>321</v>
      </c>
      <c s="32">
        <v>3</v>
      </c>
      <c s="33">
        <v>0</v>
      </c>
      <c s="34">
        <f>ROUND(ROUND(H326,1)*ROUND(G326,3),1)</f>
      </c>
      <c r="O326">
        <f>(I326*21)/100</f>
      </c>
      <c t="s">
        <v>28</v>
      </c>
    </row>
    <row r="327" spans="1:5" ht="38.25">
      <c r="A327" s="35" t="s">
        <v>53</v>
      </c>
      <c r="E327" s="36" t="s">
        <v>445</v>
      </c>
    </row>
    <row r="328" spans="1:5" ht="12.75">
      <c r="A328" s="37" t="s">
        <v>55</v>
      </c>
      <c r="E328" s="38" t="s">
        <v>67</v>
      </c>
    </row>
    <row r="329" spans="1:5" ht="89.25">
      <c r="A329" t="s">
        <v>57</v>
      </c>
      <c r="E329" s="36" t="s">
        <v>446</v>
      </c>
    </row>
    <row r="330" spans="1:16" ht="12.75">
      <c r="A330" s="25" t="s">
        <v>49</v>
      </c>
      <c s="29" t="s">
        <v>447</v>
      </c>
      <c s="29" t="s">
        <v>448</v>
      </c>
      <c s="25" t="s">
        <v>67</v>
      </c>
      <c s="30" t="s">
        <v>449</v>
      </c>
      <c s="31" t="s">
        <v>93</v>
      </c>
      <c s="32">
        <v>9</v>
      </c>
      <c s="33">
        <v>0</v>
      </c>
      <c s="34">
        <f>ROUND(ROUND(H330,1)*ROUND(G330,3),1)</f>
      </c>
      <c r="O330">
        <f>(I330*21)/100</f>
      </c>
      <c t="s">
        <v>28</v>
      </c>
    </row>
    <row r="331" spans="1:5" ht="12.75">
      <c r="A331" s="35" t="s">
        <v>53</v>
      </c>
      <c r="E331" s="36" t="s">
        <v>450</v>
      </c>
    </row>
    <row r="332" spans="1:5" ht="12.75">
      <c r="A332" s="37" t="s">
        <v>55</v>
      </c>
      <c r="E332" s="38" t="s">
        <v>451</v>
      </c>
    </row>
    <row r="333" spans="1:5" ht="76.5">
      <c r="A333" t="s">
        <v>57</v>
      </c>
      <c r="E333" s="36" t="s">
        <v>452</v>
      </c>
    </row>
    <row r="334" spans="1:16" ht="12.75">
      <c r="A334" s="25" t="s">
        <v>49</v>
      </c>
      <c s="29" t="s">
        <v>453</v>
      </c>
      <c s="29" t="s">
        <v>454</v>
      </c>
      <c s="25" t="s">
        <v>67</v>
      </c>
      <c s="30" t="s">
        <v>455</v>
      </c>
      <c s="31" t="s">
        <v>118</v>
      </c>
      <c s="32">
        <v>12</v>
      </c>
      <c s="33">
        <v>0</v>
      </c>
      <c s="34">
        <f>ROUND(ROUND(H334,1)*ROUND(G334,3),1)</f>
      </c>
      <c r="O334">
        <f>(I334*21)/100</f>
      </c>
      <c t="s">
        <v>28</v>
      </c>
    </row>
    <row r="335" spans="1:5" ht="12.75">
      <c r="A335" s="35" t="s">
        <v>53</v>
      </c>
      <c r="E335" s="36" t="s">
        <v>456</v>
      </c>
    </row>
    <row r="336" spans="1:5" ht="12.75">
      <c r="A336" s="37" t="s">
        <v>55</v>
      </c>
      <c r="E336" s="38" t="s">
        <v>457</v>
      </c>
    </row>
    <row r="337" spans="1:5" ht="76.5">
      <c r="A337" t="s">
        <v>57</v>
      </c>
      <c r="E337" s="36" t="s">
        <v>458</v>
      </c>
    </row>
    <row r="338" spans="1:16" ht="12.75">
      <c r="A338" s="25" t="s">
        <v>49</v>
      </c>
      <c s="29" t="s">
        <v>459</v>
      </c>
      <c s="29" t="s">
        <v>460</v>
      </c>
      <c s="25" t="s">
        <v>67</v>
      </c>
      <c s="30" t="s">
        <v>461</v>
      </c>
      <c s="31" t="s">
        <v>118</v>
      </c>
      <c s="32">
        <v>193</v>
      </c>
      <c s="33">
        <v>0</v>
      </c>
      <c s="34">
        <f>ROUND(ROUND(H338,1)*ROUND(G338,3),1)</f>
      </c>
      <c r="O338">
        <f>(I338*21)/100</f>
      </c>
      <c t="s">
        <v>28</v>
      </c>
    </row>
    <row r="339" spans="1:5" ht="12.75">
      <c r="A339" s="35" t="s">
        <v>53</v>
      </c>
      <c r="E339" s="36" t="s">
        <v>309</v>
      </c>
    </row>
    <row r="340" spans="1:5" ht="12.75">
      <c r="A340" s="37" t="s">
        <v>55</v>
      </c>
      <c r="E340" s="38" t="s">
        <v>310</v>
      </c>
    </row>
    <row r="341" spans="1:5" ht="76.5">
      <c r="A341" t="s">
        <v>57</v>
      </c>
      <c r="E341" s="36" t="s">
        <v>462</v>
      </c>
    </row>
    <row r="342" spans="1:16" ht="12.75">
      <c r="A342" s="25" t="s">
        <v>49</v>
      </c>
      <c s="29" t="s">
        <v>463</v>
      </c>
      <c s="29" t="s">
        <v>464</v>
      </c>
      <c s="25" t="s">
        <v>67</v>
      </c>
      <c s="30" t="s">
        <v>465</v>
      </c>
      <c s="31" t="s">
        <v>321</v>
      </c>
      <c s="32">
        <v>1</v>
      </c>
      <c s="33">
        <v>0</v>
      </c>
      <c s="34">
        <f>ROUND(ROUND(H342,1)*ROUND(G342,3),1)</f>
      </c>
      <c r="O342">
        <f>(I342*21)/100</f>
      </c>
      <c t="s">
        <v>28</v>
      </c>
    </row>
    <row r="343" spans="1:5" ht="38.25">
      <c r="A343" s="35" t="s">
        <v>53</v>
      </c>
      <c r="E343" s="36" t="s">
        <v>466</v>
      </c>
    </row>
    <row r="344" spans="1:5" ht="12.75">
      <c r="A344" s="37" t="s">
        <v>55</v>
      </c>
      <c r="E344" s="38" t="s">
        <v>67</v>
      </c>
    </row>
    <row r="345" spans="1:5" ht="76.5">
      <c r="A345" t="s">
        <v>57</v>
      </c>
      <c r="E345" s="36" t="s">
        <v>462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0+O8+O21+O110+O139+O148+O189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467</v>
      </c>
      <c s="42">
        <f>0+I8+I21+I110+I139+I148+I189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467</v>
      </c>
      <c s="6"/>
      <c s="18" t="s">
        <v>468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32</v>
      </c>
      <c s="19"/>
      <c s="27" t="s">
        <v>48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25.5">
      <c r="A9" s="25" t="s">
        <v>49</v>
      </c>
      <c s="29" t="s">
        <v>27</v>
      </c>
      <c s="29" t="s">
        <v>66</v>
      </c>
      <c s="25" t="s">
        <v>67</v>
      </c>
      <c s="30" t="s">
        <v>68</v>
      </c>
      <c s="31" t="s">
        <v>52</v>
      </c>
      <c s="32">
        <v>18.742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38.25">
      <c r="A10" s="35" t="s">
        <v>53</v>
      </c>
      <c r="E10" s="36" t="s">
        <v>69</v>
      </c>
    </row>
    <row r="11" spans="1:5" ht="25.5">
      <c r="A11" s="37" t="s">
        <v>55</v>
      </c>
      <c r="E11" s="38" t="s">
        <v>469</v>
      </c>
    </row>
    <row r="12" spans="1:5" ht="140.25">
      <c r="A12" t="s">
        <v>57</v>
      </c>
      <c r="E12" s="36" t="s">
        <v>71</v>
      </c>
    </row>
    <row r="13" spans="1:16" ht="25.5">
      <c r="A13" s="25" t="s">
        <v>49</v>
      </c>
      <c s="29" t="s">
        <v>28</v>
      </c>
      <c s="29" t="s">
        <v>72</v>
      </c>
      <c s="25" t="s">
        <v>67</v>
      </c>
      <c s="30" t="s">
        <v>73</v>
      </c>
      <c s="31" t="s">
        <v>52</v>
      </c>
      <c s="32">
        <v>94.248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12.75">
      <c r="A14" s="35" t="s">
        <v>53</v>
      </c>
      <c r="E14" s="36" t="s">
        <v>74</v>
      </c>
    </row>
    <row r="15" spans="1:5" ht="38.25">
      <c r="A15" s="37" t="s">
        <v>55</v>
      </c>
      <c r="E15" s="38" t="s">
        <v>470</v>
      </c>
    </row>
    <row r="16" spans="1:5" ht="140.25">
      <c r="A16" t="s">
        <v>57</v>
      </c>
      <c r="E16" s="36" t="s">
        <v>71</v>
      </c>
    </row>
    <row r="17" spans="1:16" ht="25.5">
      <c r="A17" s="25" t="s">
        <v>49</v>
      </c>
      <c s="29" t="s">
        <v>26</v>
      </c>
      <c s="29" t="s">
        <v>76</v>
      </c>
      <c s="25" t="s">
        <v>67</v>
      </c>
      <c s="30" t="s">
        <v>77</v>
      </c>
      <c s="31" t="s">
        <v>52</v>
      </c>
      <c s="32">
        <v>0.69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12.75">
      <c r="A18" s="35" t="s">
        <v>53</v>
      </c>
      <c r="E18" s="36" t="s">
        <v>67</v>
      </c>
    </row>
    <row r="19" spans="1:5" ht="12.75">
      <c r="A19" s="37" t="s">
        <v>55</v>
      </c>
      <c r="E19" s="38" t="s">
        <v>471</v>
      </c>
    </row>
    <row r="20" spans="1:5" ht="140.25">
      <c r="A20" t="s">
        <v>57</v>
      </c>
      <c r="E20" s="36" t="s">
        <v>71</v>
      </c>
    </row>
    <row r="21" spans="1:18" ht="12.75" customHeight="1">
      <c r="A21" s="6" t="s">
        <v>47</v>
      </c>
      <c s="6"/>
      <c s="40" t="s">
        <v>27</v>
      </c>
      <c s="6"/>
      <c s="27" t="s">
        <v>79</v>
      </c>
      <c s="6"/>
      <c s="6"/>
      <c s="6"/>
      <c s="41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25" t="s">
        <v>49</v>
      </c>
      <c s="29" t="s">
        <v>37</v>
      </c>
      <c s="29" t="s">
        <v>81</v>
      </c>
      <c s="25" t="s">
        <v>67</v>
      </c>
      <c s="30" t="s">
        <v>82</v>
      </c>
      <c s="31" t="s">
        <v>83</v>
      </c>
      <c s="32">
        <v>23</v>
      </c>
      <c s="33">
        <v>0</v>
      </c>
      <c s="34">
        <f>ROUND(ROUND(H22,1)*ROUND(G22,3),1)</f>
      </c>
      <c r="O22">
        <f>(I22*21)/100</f>
      </c>
      <c t="s">
        <v>28</v>
      </c>
    </row>
    <row r="23" spans="1:5" ht="12.75">
      <c r="A23" s="35" t="s">
        <v>53</v>
      </c>
      <c r="E23" s="36" t="s">
        <v>67</v>
      </c>
    </row>
    <row r="24" spans="1:5" ht="12.75">
      <c r="A24" s="37" t="s">
        <v>55</v>
      </c>
      <c r="E24" s="38" t="s">
        <v>472</v>
      </c>
    </row>
    <row r="25" spans="1:5" ht="38.25">
      <c r="A25" t="s">
        <v>57</v>
      </c>
      <c r="E25" s="36" t="s">
        <v>85</v>
      </c>
    </row>
    <row r="26" spans="1:16" ht="12.75">
      <c r="A26" s="25" t="s">
        <v>49</v>
      </c>
      <c s="29" t="s">
        <v>39</v>
      </c>
      <c s="29" t="s">
        <v>87</v>
      </c>
      <c s="25" t="s">
        <v>67</v>
      </c>
      <c s="30" t="s">
        <v>88</v>
      </c>
      <c s="31" t="s">
        <v>83</v>
      </c>
      <c s="32">
        <v>188.8</v>
      </c>
      <c s="33">
        <v>0</v>
      </c>
      <c s="34">
        <f>ROUND(ROUND(H26,1)*ROUND(G26,3),1)</f>
      </c>
      <c r="O26">
        <f>(I26*21)/100</f>
      </c>
      <c t="s">
        <v>28</v>
      </c>
    </row>
    <row r="27" spans="1:5" ht="12.75">
      <c r="A27" s="35" t="s">
        <v>53</v>
      </c>
      <c r="E27" s="36" t="s">
        <v>67</v>
      </c>
    </row>
    <row r="28" spans="1:5" ht="12.75">
      <c r="A28" s="37" t="s">
        <v>55</v>
      </c>
      <c r="E28" s="38" t="s">
        <v>473</v>
      </c>
    </row>
    <row r="29" spans="1:5" ht="12.75">
      <c r="A29" t="s">
        <v>57</v>
      </c>
      <c r="E29" s="36" t="s">
        <v>90</v>
      </c>
    </row>
    <row r="30" spans="1:16" ht="12.75">
      <c r="A30" s="25" t="s">
        <v>49</v>
      </c>
      <c s="29" t="s">
        <v>41</v>
      </c>
      <c s="29" t="s">
        <v>97</v>
      </c>
      <c s="25" t="s">
        <v>67</v>
      </c>
      <c s="30" t="s">
        <v>98</v>
      </c>
      <c s="31" t="s">
        <v>93</v>
      </c>
      <c s="32">
        <v>1.2</v>
      </c>
      <c s="33">
        <v>0</v>
      </c>
      <c s="34">
        <f>ROUND(ROUND(H30,1)*ROUND(G30,3),1)</f>
      </c>
      <c r="O30">
        <f>(I30*21)/100</f>
      </c>
      <c t="s">
        <v>28</v>
      </c>
    </row>
    <row r="31" spans="1:5" ht="12.75">
      <c r="A31" s="35" t="s">
        <v>53</v>
      </c>
      <c r="E31" s="36" t="s">
        <v>67</v>
      </c>
    </row>
    <row r="32" spans="1:5" ht="12.75">
      <c r="A32" s="37" t="s">
        <v>55</v>
      </c>
      <c r="E32" s="38" t="s">
        <v>474</v>
      </c>
    </row>
    <row r="33" spans="1:5" ht="63.75">
      <c r="A33" t="s">
        <v>57</v>
      </c>
      <c r="E33" s="36" t="s">
        <v>96</v>
      </c>
    </row>
    <row r="34" spans="1:16" ht="12.75">
      <c r="A34" s="25" t="s">
        <v>49</v>
      </c>
      <c s="29" t="s">
        <v>80</v>
      </c>
      <c s="29" t="s">
        <v>107</v>
      </c>
      <c s="25" t="s">
        <v>67</v>
      </c>
      <c s="30" t="s">
        <v>108</v>
      </c>
      <c s="31" t="s">
        <v>93</v>
      </c>
      <c s="32">
        <v>22.418</v>
      </c>
      <c s="33">
        <v>0</v>
      </c>
      <c s="34">
        <f>ROUND(ROUND(H34,1)*ROUND(G34,3),1)</f>
      </c>
      <c r="O34">
        <f>(I34*21)/100</f>
      </c>
      <c t="s">
        <v>28</v>
      </c>
    </row>
    <row r="35" spans="1:5" ht="63.75">
      <c r="A35" s="35" t="s">
        <v>53</v>
      </c>
      <c r="E35" s="36" t="s">
        <v>475</v>
      </c>
    </row>
    <row r="36" spans="1:5" ht="12.75">
      <c r="A36" s="37" t="s">
        <v>55</v>
      </c>
      <c r="E36" s="38" t="s">
        <v>476</v>
      </c>
    </row>
    <row r="37" spans="1:5" ht="63.75">
      <c r="A37" t="s">
        <v>57</v>
      </c>
      <c r="E37" s="36" t="s">
        <v>96</v>
      </c>
    </row>
    <row r="38" spans="1:16" ht="25.5">
      <c r="A38" s="25" t="s">
        <v>49</v>
      </c>
      <c s="29" t="s">
        <v>86</v>
      </c>
      <c s="29" t="s">
        <v>111</v>
      </c>
      <c s="25" t="s">
        <v>67</v>
      </c>
      <c s="30" t="s">
        <v>112</v>
      </c>
      <c s="31" t="s">
        <v>93</v>
      </c>
      <c s="32">
        <v>56.82</v>
      </c>
      <c s="33">
        <v>0</v>
      </c>
      <c s="34">
        <f>ROUND(ROUND(H38,1)*ROUND(G38,3),1)</f>
      </c>
      <c r="O38">
        <f>(I38*21)/100</f>
      </c>
      <c t="s">
        <v>28</v>
      </c>
    </row>
    <row r="39" spans="1:5" ht="38.25">
      <c r="A39" s="35" t="s">
        <v>53</v>
      </c>
      <c r="E39" s="36" t="s">
        <v>477</v>
      </c>
    </row>
    <row r="40" spans="1:5" ht="12.75">
      <c r="A40" s="37" t="s">
        <v>55</v>
      </c>
      <c r="E40" s="38" t="s">
        <v>478</v>
      </c>
    </row>
    <row r="41" spans="1:5" ht="63.75">
      <c r="A41" t="s">
        <v>57</v>
      </c>
      <c r="E41" s="36" t="s">
        <v>105</v>
      </c>
    </row>
    <row r="42" spans="1:16" ht="12.75">
      <c r="A42" s="25" t="s">
        <v>49</v>
      </c>
      <c s="29" t="s">
        <v>44</v>
      </c>
      <c s="29" t="s">
        <v>116</v>
      </c>
      <c s="25" t="s">
        <v>67</v>
      </c>
      <c s="30" t="s">
        <v>117</v>
      </c>
      <c s="31" t="s">
        <v>118</v>
      </c>
      <c s="32">
        <v>94.5</v>
      </c>
      <c s="33">
        <v>0</v>
      </c>
      <c s="34">
        <f>ROUND(ROUND(H42,1)*ROUND(G42,3),1)</f>
      </c>
      <c r="O42">
        <f>(I42*21)/100</f>
      </c>
      <c t="s">
        <v>28</v>
      </c>
    </row>
    <row r="43" spans="1:5" ht="12.75">
      <c r="A43" s="35" t="s">
        <v>53</v>
      </c>
      <c r="E43" s="36" t="s">
        <v>67</v>
      </c>
    </row>
    <row r="44" spans="1:5" ht="12.75">
      <c r="A44" s="37" t="s">
        <v>55</v>
      </c>
      <c r="E44" s="38" t="s">
        <v>479</v>
      </c>
    </row>
    <row r="45" spans="1:5" ht="63.75">
      <c r="A45" t="s">
        <v>57</v>
      </c>
      <c r="E45" s="36" t="s">
        <v>105</v>
      </c>
    </row>
    <row r="46" spans="1:16" ht="12.75">
      <c r="A46" s="25" t="s">
        <v>49</v>
      </c>
      <c s="29" t="s">
        <v>46</v>
      </c>
      <c s="29" t="s">
        <v>121</v>
      </c>
      <c s="25" t="s">
        <v>67</v>
      </c>
      <c s="30" t="s">
        <v>122</v>
      </c>
      <c s="31" t="s">
        <v>118</v>
      </c>
      <c s="32">
        <v>17.5</v>
      </c>
      <c s="33">
        <v>0</v>
      </c>
      <c s="34">
        <f>ROUND(ROUND(H46,1)*ROUND(G46,3),1)</f>
      </c>
      <c r="O46">
        <f>(I46*21)/100</f>
      </c>
      <c t="s">
        <v>28</v>
      </c>
    </row>
    <row r="47" spans="1:5" ht="12.75">
      <c r="A47" s="35" t="s">
        <v>53</v>
      </c>
      <c r="E47" s="36" t="s">
        <v>67</v>
      </c>
    </row>
    <row r="48" spans="1:5" ht="12.75">
      <c r="A48" s="37" t="s">
        <v>55</v>
      </c>
      <c r="E48" s="38" t="s">
        <v>480</v>
      </c>
    </row>
    <row r="49" spans="1:5" ht="63.75">
      <c r="A49" t="s">
        <v>57</v>
      </c>
      <c r="E49" s="36" t="s">
        <v>96</v>
      </c>
    </row>
    <row r="50" spans="1:16" ht="12.75">
      <c r="A50" s="25" t="s">
        <v>49</v>
      </c>
      <c s="29" t="s">
        <v>101</v>
      </c>
      <c s="29" t="s">
        <v>481</v>
      </c>
      <c s="25" t="s">
        <v>67</v>
      </c>
      <c s="30" t="s">
        <v>482</v>
      </c>
      <c s="31" t="s">
        <v>93</v>
      </c>
      <c s="32">
        <v>12.915</v>
      </c>
      <c s="33">
        <v>0</v>
      </c>
      <c s="34">
        <f>ROUND(ROUND(H50,1)*ROUND(G50,3),1)</f>
      </c>
      <c r="O50">
        <f>(I50*21)/100</f>
      </c>
      <c t="s">
        <v>28</v>
      </c>
    </row>
    <row r="51" spans="1:5" ht="12.75">
      <c r="A51" s="35" t="s">
        <v>53</v>
      </c>
      <c r="E51" s="36" t="s">
        <v>67</v>
      </c>
    </row>
    <row r="52" spans="1:5" ht="12.75">
      <c r="A52" s="37" t="s">
        <v>55</v>
      </c>
      <c r="E52" s="38" t="s">
        <v>483</v>
      </c>
    </row>
    <row r="53" spans="1:5" ht="76.5">
      <c r="A53" t="s">
        <v>57</v>
      </c>
      <c r="E53" s="36" t="s">
        <v>484</v>
      </c>
    </row>
    <row r="54" spans="1:16" ht="12.75">
      <c r="A54" s="25" t="s">
        <v>49</v>
      </c>
      <c s="29" t="s">
        <v>106</v>
      </c>
      <c s="29" t="s">
        <v>142</v>
      </c>
      <c s="25" t="s">
        <v>67</v>
      </c>
      <c s="30" t="s">
        <v>143</v>
      </c>
      <c s="31" t="s">
        <v>93</v>
      </c>
      <c s="32">
        <v>18.88</v>
      </c>
      <c s="33">
        <v>0</v>
      </c>
      <c s="34">
        <f>ROUND(ROUND(H54,1)*ROUND(G54,3),1)</f>
      </c>
      <c r="O54">
        <f>(I54*21)/100</f>
      </c>
      <c t="s">
        <v>28</v>
      </c>
    </row>
    <row r="55" spans="1:5" ht="12.75">
      <c r="A55" s="35" t="s">
        <v>53</v>
      </c>
      <c r="E55" s="36" t="s">
        <v>144</v>
      </c>
    </row>
    <row r="56" spans="1:5" ht="12.75">
      <c r="A56" s="37" t="s">
        <v>55</v>
      </c>
      <c r="E56" s="38" t="s">
        <v>485</v>
      </c>
    </row>
    <row r="57" spans="1:5" ht="38.25">
      <c r="A57" t="s">
        <v>57</v>
      </c>
      <c r="E57" s="36" t="s">
        <v>146</v>
      </c>
    </row>
    <row r="58" spans="1:16" ht="12.75">
      <c r="A58" s="25" t="s">
        <v>49</v>
      </c>
      <c s="29" t="s">
        <v>110</v>
      </c>
      <c s="29" t="s">
        <v>148</v>
      </c>
      <c s="25" t="s">
        <v>27</v>
      </c>
      <c s="30" t="s">
        <v>149</v>
      </c>
      <c s="31" t="s">
        <v>93</v>
      </c>
      <c s="32">
        <v>9.759</v>
      </c>
      <c s="33">
        <v>0</v>
      </c>
      <c s="34">
        <f>ROUND(ROUND(H58,1)*ROUND(G58,3),1)</f>
      </c>
      <c r="O58">
        <f>(I58*21)/100</f>
      </c>
      <c t="s">
        <v>28</v>
      </c>
    </row>
    <row r="59" spans="1:5" ht="12.75">
      <c r="A59" s="35" t="s">
        <v>53</v>
      </c>
      <c r="E59" s="36" t="s">
        <v>150</v>
      </c>
    </row>
    <row r="60" spans="1:5" ht="12.75">
      <c r="A60" s="37" t="s">
        <v>55</v>
      </c>
      <c r="E60" s="38" t="s">
        <v>486</v>
      </c>
    </row>
    <row r="61" spans="1:5" ht="369.75">
      <c r="A61" t="s">
        <v>57</v>
      </c>
      <c r="E61" s="36" t="s">
        <v>152</v>
      </c>
    </row>
    <row r="62" spans="1:16" ht="12.75">
      <c r="A62" s="25" t="s">
        <v>49</v>
      </c>
      <c s="29" t="s">
        <v>115</v>
      </c>
      <c s="29" t="s">
        <v>148</v>
      </c>
      <c s="25" t="s">
        <v>28</v>
      </c>
      <c s="30" t="s">
        <v>154</v>
      </c>
      <c s="31" t="s">
        <v>93</v>
      </c>
      <c s="32">
        <v>4.119</v>
      </c>
      <c s="33">
        <v>0</v>
      </c>
      <c s="34">
        <f>ROUND(ROUND(H62,1)*ROUND(G62,3),1)</f>
      </c>
      <c r="O62">
        <f>(I62*21)/100</f>
      </c>
      <c t="s">
        <v>28</v>
      </c>
    </row>
    <row r="63" spans="1:5" ht="12.75">
      <c r="A63" s="35" t="s">
        <v>53</v>
      </c>
      <c r="E63" s="36" t="s">
        <v>155</v>
      </c>
    </row>
    <row r="64" spans="1:5" ht="25.5">
      <c r="A64" s="37" t="s">
        <v>55</v>
      </c>
      <c r="E64" s="38" t="s">
        <v>487</v>
      </c>
    </row>
    <row r="65" spans="1:5" ht="369.75">
      <c r="A65" t="s">
        <v>57</v>
      </c>
      <c r="E65" s="36" t="s">
        <v>152</v>
      </c>
    </row>
    <row r="66" spans="1:16" ht="12.75">
      <c r="A66" s="25" t="s">
        <v>49</v>
      </c>
      <c s="29" t="s">
        <v>120</v>
      </c>
      <c s="29" t="s">
        <v>488</v>
      </c>
      <c s="25" t="s">
        <v>67</v>
      </c>
      <c s="30" t="s">
        <v>489</v>
      </c>
      <c s="31" t="s">
        <v>93</v>
      </c>
      <c s="32">
        <v>23.55</v>
      </c>
      <c s="33">
        <v>0</v>
      </c>
      <c s="34">
        <f>ROUND(ROUND(H66,1)*ROUND(G66,3),1)</f>
      </c>
      <c r="O66">
        <f>(I66*21)/100</f>
      </c>
      <c t="s">
        <v>28</v>
      </c>
    </row>
    <row r="67" spans="1:5" ht="12.75">
      <c r="A67" s="35" t="s">
        <v>53</v>
      </c>
      <c r="E67" s="36" t="s">
        <v>490</v>
      </c>
    </row>
    <row r="68" spans="1:5" ht="12.75">
      <c r="A68" s="37" t="s">
        <v>55</v>
      </c>
      <c r="E68" s="38" t="s">
        <v>491</v>
      </c>
    </row>
    <row r="69" spans="1:5" ht="306">
      <c r="A69" t="s">
        <v>57</v>
      </c>
      <c r="E69" s="36" t="s">
        <v>492</v>
      </c>
    </row>
    <row r="70" spans="1:16" ht="12.75">
      <c r="A70" s="25" t="s">
        <v>49</v>
      </c>
      <c s="29" t="s">
        <v>124</v>
      </c>
      <c s="29" t="s">
        <v>168</v>
      </c>
      <c s="25" t="s">
        <v>67</v>
      </c>
      <c s="30" t="s">
        <v>169</v>
      </c>
      <c s="31" t="s">
        <v>93</v>
      </c>
      <c s="32">
        <v>13.8</v>
      </c>
      <c s="33">
        <v>0</v>
      </c>
      <c s="34">
        <f>ROUND(ROUND(H70,1)*ROUND(G70,3),1)</f>
      </c>
      <c r="O70">
        <f>(I70*21)/100</f>
      </c>
      <c t="s">
        <v>28</v>
      </c>
    </row>
    <row r="71" spans="1:5" ht="25.5">
      <c r="A71" s="35" t="s">
        <v>53</v>
      </c>
      <c r="E71" s="36" t="s">
        <v>170</v>
      </c>
    </row>
    <row r="72" spans="1:5" ht="12.75">
      <c r="A72" s="37" t="s">
        <v>55</v>
      </c>
      <c r="E72" s="38" t="s">
        <v>493</v>
      </c>
    </row>
    <row r="73" spans="1:5" ht="318.75">
      <c r="A73" t="s">
        <v>57</v>
      </c>
      <c r="E73" s="36" t="s">
        <v>166</v>
      </c>
    </row>
    <row r="74" spans="1:16" ht="12.75">
      <c r="A74" s="25" t="s">
        <v>49</v>
      </c>
      <c s="29" t="s">
        <v>128</v>
      </c>
      <c s="29" t="s">
        <v>173</v>
      </c>
      <c s="25" t="s">
        <v>67</v>
      </c>
      <c s="30" t="s">
        <v>174</v>
      </c>
      <c s="31" t="s">
        <v>93</v>
      </c>
      <c s="32">
        <v>1.69</v>
      </c>
      <c s="33">
        <v>0</v>
      </c>
      <c s="34">
        <f>ROUND(ROUND(H74,1)*ROUND(G74,3),1)</f>
      </c>
      <c r="O74">
        <f>(I74*21)/100</f>
      </c>
      <c t="s">
        <v>28</v>
      </c>
    </row>
    <row r="75" spans="1:5" ht="25.5">
      <c r="A75" s="35" t="s">
        <v>53</v>
      </c>
      <c r="E75" s="36" t="s">
        <v>494</v>
      </c>
    </row>
    <row r="76" spans="1:5" ht="12.75">
      <c r="A76" s="37" t="s">
        <v>55</v>
      </c>
      <c r="E76" s="38" t="s">
        <v>495</v>
      </c>
    </row>
    <row r="77" spans="1:5" ht="318.75">
      <c r="A77" t="s">
        <v>57</v>
      </c>
      <c r="E77" s="36" t="s">
        <v>166</v>
      </c>
    </row>
    <row r="78" spans="1:16" ht="12.75">
      <c r="A78" s="25" t="s">
        <v>49</v>
      </c>
      <c s="29" t="s">
        <v>132</v>
      </c>
      <c s="29" t="s">
        <v>178</v>
      </c>
      <c s="25" t="s">
        <v>67</v>
      </c>
      <c s="30" t="s">
        <v>179</v>
      </c>
      <c s="31" t="s">
        <v>93</v>
      </c>
      <c s="32">
        <v>46.558</v>
      </c>
      <c s="33">
        <v>0</v>
      </c>
      <c s="34">
        <f>ROUND(ROUND(H78,1)*ROUND(G78,3),1)</f>
      </c>
      <c r="O78">
        <f>(I78*21)/100</f>
      </c>
      <c t="s">
        <v>28</v>
      </c>
    </row>
    <row r="79" spans="1:5" ht="12.75">
      <c r="A79" s="35" t="s">
        <v>53</v>
      </c>
      <c r="E79" s="36" t="s">
        <v>180</v>
      </c>
    </row>
    <row r="80" spans="1:5" ht="12.75">
      <c r="A80" s="37" t="s">
        <v>55</v>
      </c>
      <c r="E80" s="38" t="s">
        <v>496</v>
      </c>
    </row>
    <row r="81" spans="1:5" ht="191.25">
      <c r="A81" t="s">
        <v>57</v>
      </c>
      <c r="E81" s="36" t="s">
        <v>182</v>
      </c>
    </row>
    <row r="82" spans="1:16" ht="12.75">
      <c r="A82" s="25" t="s">
        <v>49</v>
      </c>
      <c s="29" t="s">
        <v>137</v>
      </c>
      <c s="29" t="s">
        <v>190</v>
      </c>
      <c s="25" t="s">
        <v>67</v>
      </c>
      <c s="30" t="s">
        <v>191</v>
      </c>
      <c s="31" t="s">
        <v>93</v>
      </c>
      <c s="32">
        <v>13.65</v>
      </c>
      <c s="33">
        <v>0</v>
      </c>
      <c s="34">
        <f>ROUND(ROUND(H82,1)*ROUND(G82,3),1)</f>
      </c>
      <c r="O82">
        <f>(I82*21)/100</f>
      </c>
      <c t="s">
        <v>28</v>
      </c>
    </row>
    <row r="83" spans="1:5" ht="12.75">
      <c r="A83" s="35" t="s">
        <v>53</v>
      </c>
      <c r="E83" s="36" t="s">
        <v>67</v>
      </c>
    </row>
    <row r="84" spans="1:5" ht="12.75">
      <c r="A84" s="37" t="s">
        <v>55</v>
      </c>
      <c r="E84" s="38" t="s">
        <v>497</v>
      </c>
    </row>
    <row r="85" spans="1:5" ht="242.25">
      <c r="A85" t="s">
        <v>57</v>
      </c>
      <c r="E85" s="36" t="s">
        <v>193</v>
      </c>
    </row>
    <row r="86" spans="1:16" ht="12.75">
      <c r="A86" s="25" t="s">
        <v>49</v>
      </c>
      <c s="29" t="s">
        <v>141</v>
      </c>
      <c s="29" t="s">
        <v>195</v>
      </c>
      <c s="25" t="s">
        <v>67</v>
      </c>
      <c s="30" t="s">
        <v>196</v>
      </c>
      <c s="31" t="s">
        <v>93</v>
      </c>
      <c s="32">
        <v>11.599</v>
      </c>
      <c s="33">
        <v>0</v>
      </c>
      <c s="34">
        <f>ROUND(ROUND(H86,1)*ROUND(G86,3),1)</f>
      </c>
      <c r="O86">
        <f>(I86*21)/100</f>
      </c>
      <c t="s">
        <v>28</v>
      </c>
    </row>
    <row r="87" spans="1:5" ht="12.75">
      <c r="A87" s="35" t="s">
        <v>53</v>
      </c>
      <c r="E87" s="36" t="s">
        <v>197</v>
      </c>
    </row>
    <row r="88" spans="1:5" ht="12.75">
      <c r="A88" s="37" t="s">
        <v>55</v>
      </c>
      <c r="E88" s="38" t="s">
        <v>498</v>
      </c>
    </row>
    <row r="89" spans="1:5" ht="229.5">
      <c r="A89" t="s">
        <v>57</v>
      </c>
      <c r="E89" s="36" t="s">
        <v>199</v>
      </c>
    </row>
    <row r="90" spans="1:16" ht="12.75">
      <c r="A90" s="25" t="s">
        <v>49</v>
      </c>
      <c s="29" t="s">
        <v>147</v>
      </c>
      <c s="29" t="s">
        <v>204</v>
      </c>
      <c s="25" t="s">
        <v>67</v>
      </c>
      <c s="30" t="s">
        <v>205</v>
      </c>
      <c s="31" t="s">
        <v>93</v>
      </c>
      <c s="32">
        <v>5.52</v>
      </c>
      <c s="33">
        <v>0</v>
      </c>
      <c s="34">
        <f>ROUND(ROUND(H90,1)*ROUND(G90,3),1)</f>
      </c>
      <c r="O90">
        <f>(I90*21)/100</f>
      </c>
      <c t="s">
        <v>28</v>
      </c>
    </row>
    <row r="91" spans="1:5" ht="25.5">
      <c r="A91" s="35" t="s">
        <v>53</v>
      </c>
      <c r="E91" s="36" t="s">
        <v>499</v>
      </c>
    </row>
    <row r="92" spans="1:5" ht="12.75">
      <c r="A92" s="37" t="s">
        <v>55</v>
      </c>
      <c r="E92" s="38" t="s">
        <v>500</v>
      </c>
    </row>
    <row r="93" spans="1:5" ht="293.25">
      <c r="A93" t="s">
        <v>57</v>
      </c>
      <c r="E93" s="36" t="s">
        <v>208</v>
      </c>
    </row>
    <row r="94" spans="1:16" ht="12.75">
      <c r="A94" s="25" t="s">
        <v>49</v>
      </c>
      <c s="29" t="s">
        <v>153</v>
      </c>
      <c s="29" t="s">
        <v>214</v>
      </c>
      <c s="25" t="s">
        <v>67</v>
      </c>
      <c s="30" t="s">
        <v>215</v>
      </c>
      <c s="31" t="s">
        <v>83</v>
      </c>
      <c s="32">
        <v>502.11</v>
      </c>
      <c s="33">
        <v>0</v>
      </c>
      <c s="34">
        <f>ROUND(ROUND(H94,1)*ROUND(G94,3),1)</f>
      </c>
      <c r="O94">
        <f>(I94*21)/100</f>
      </c>
      <c t="s">
        <v>28</v>
      </c>
    </row>
    <row r="95" spans="1:5" ht="12.75">
      <c r="A95" s="35" t="s">
        <v>53</v>
      </c>
      <c r="E95" s="36" t="s">
        <v>67</v>
      </c>
    </row>
    <row r="96" spans="1:5" ht="38.25">
      <c r="A96" s="37" t="s">
        <v>55</v>
      </c>
      <c r="E96" s="38" t="s">
        <v>501</v>
      </c>
    </row>
    <row r="97" spans="1:5" ht="25.5">
      <c r="A97" t="s">
        <v>57</v>
      </c>
      <c r="E97" s="36" t="s">
        <v>217</v>
      </c>
    </row>
    <row r="98" spans="1:16" ht="12.75">
      <c r="A98" s="25" t="s">
        <v>49</v>
      </c>
      <c s="29" t="s">
        <v>157</v>
      </c>
      <c s="29" t="s">
        <v>502</v>
      </c>
      <c s="25" t="s">
        <v>67</v>
      </c>
      <c s="30" t="s">
        <v>503</v>
      </c>
      <c s="31" t="s">
        <v>83</v>
      </c>
      <c s="32">
        <v>60.1</v>
      </c>
      <c s="33">
        <v>0</v>
      </c>
      <c s="34">
        <f>ROUND(ROUND(H98,1)*ROUND(G98,3),1)</f>
      </c>
      <c r="O98">
        <f>(I98*21)/100</f>
      </c>
      <c t="s">
        <v>28</v>
      </c>
    </row>
    <row r="99" spans="1:5" ht="12.75">
      <c r="A99" s="35" t="s">
        <v>53</v>
      </c>
      <c r="E99" s="36" t="s">
        <v>504</v>
      </c>
    </row>
    <row r="100" spans="1:5" ht="12.75">
      <c r="A100" s="37" t="s">
        <v>55</v>
      </c>
      <c r="E100" s="38" t="s">
        <v>505</v>
      </c>
    </row>
    <row r="101" spans="1:5" ht="38.25">
      <c r="A101" t="s">
        <v>57</v>
      </c>
      <c r="E101" s="36" t="s">
        <v>506</v>
      </c>
    </row>
    <row r="102" spans="1:16" ht="12.75">
      <c r="A102" s="25" t="s">
        <v>49</v>
      </c>
      <c s="29" t="s">
        <v>161</v>
      </c>
      <c s="29" t="s">
        <v>507</v>
      </c>
      <c s="25" t="s">
        <v>67</v>
      </c>
      <c s="30" t="s">
        <v>508</v>
      </c>
      <c s="31" t="s">
        <v>83</v>
      </c>
      <c s="32">
        <v>182.1</v>
      </c>
      <c s="33">
        <v>0</v>
      </c>
      <c s="34">
        <f>ROUND(ROUND(H102,1)*ROUND(G102,3),1)</f>
      </c>
      <c r="O102">
        <f>(I102*21)/100</f>
      </c>
      <c t="s">
        <v>28</v>
      </c>
    </row>
    <row r="103" spans="1:5" ht="12.75">
      <c r="A103" s="35" t="s">
        <v>53</v>
      </c>
      <c r="E103" s="36" t="s">
        <v>509</v>
      </c>
    </row>
    <row r="104" spans="1:5" ht="12.75">
      <c r="A104" s="37" t="s">
        <v>55</v>
      </c>
      <c r="E104" s="38" t="s">
        <v>510</v>
      </c>
    </row>
    <row r="105" spans="1:5" ht="38.25">
      <c r="A105" t="s">
        <v>57</v>
      </c>
      <c r="E105" s="36" t="s">
        <v>506</v>
      </c>
    </row>
    <row r="106" spans="1:16" ht="12.75">
      <c r="A106" s="25" t="s">
        <v>49</v>
      </c>
      <c s="29" t="s">
        <v>167</v>
      </c>
      <c s="29" t="s">
        <v>511</v>
      </c>
      <c s="25" t="s">
        <v>67</v>
      </c>
      <c s="30" t="s">
        <v>512</v>
      </c>
      <c s="31" t="s">
        <v>83</v>
      </c>
      <c s="32">
        <v>60.1</v>
      </c>
      <c s="33">
        <v>0</v>
      </c>
      <c s="34">
        <f>ROUND(ROUND(H106,1)*ROUND(G106,3),1)</f>
      </c>
      <c r="O106">
        <f>(I106*21)/100</f>
      </c>
      <c t="s">
        <v>28</v>
      </c>
    </row>
    <row r="107" spans="1:5" ht="12.75">
      <c r="A107" s="35" t="s">
        <v>53</v>
      </c>
      <c r="E107" s="36" t="s">
        <v>67</v>
      </c>
    </row>
    <row r="108" spans="1:5" ht="12.75">
      <c r="A108" s="37" t="s">
        <v>55</v>
      </c>
      <c r="E108" s="38" t="s">
        <v>505</v>
      </c>
    </row>
    <row r="109" spans="1:5" ht="25.5">
      <c r="A109" t="s">
        <v>57</v>
      </c>
      <c r="E109" s="36" t="s">
        <v>513</v>
      </c>
    </row>
    <row r="110" spans="1:18" ht="12.75" customHeight="1">
      <c r="A110" s="6" t="s">
        <v>47</v>
      </c>
      <c s="6"/>
      <c s="40" t="s">
        <v>39</v>
      </c>
      <c s="6"/>
      <c s="27" t="s">
        <v>30</v>
      </c>
      <c s="6"/>
      <c s="6"/>
      <c s="6"/>
      <c s="41">
        <f>0+Q110</f>
      </c>
      <c r="O110">
        <f>0+R110</f>
      </c>
      <c r="Q110">
        <f>0+I111+I115+I119+I123+I127+I131+I135</f>
      </c>
      <c>
        <f>0+O111+O115+O119+O123+O127+O131+O135</f>
      </c>
    </row>
    <row r="111" spans="1:16" ht="25.5">
      <c r="A111" s="25" t="s">
        <v>49</v>
      </c>
      <c s="29" t="s">
        <v>172</v>
      </c>
      <c s="29" t="s">
        <v>514</v>
      </c>
      <c s="25" t="s">
        <v>67</v>
      </c>
      <c s="30" t="s">
        <v>515</v>
      </c>
      <c s="31" t="s">
        <v>83</v>
      </c>
      <c s="32">
        <v>22.05</v>
      </c>
      <c s="33">
        <v>0</v>
      </c>
      <c s="34">
        <f>ROUND(ROUND(H111,1)*ROUND(G111,3),1)</f>
      </c>
      <c r="O111">
        <f>(I111*21)/100</f>
      </c>
      <c t="s">
        <v>28</v>
      </c>
    </row>
    <row r="112" spans="1:5" ht="25.5">
      <c r="A112" s="35" t="s">
        <v>53</v>
      </c>
      <c r="E112" s="36" t="s">
        <v>516</v>
      </c>
    </row>
    <row r="113" spans="1:5" ht="12.75">
      <c r="A113" s="37" t="s">
        <v>55</v>
      </c>
      <c r="E113" s="38" t="s">
        <v>517</v>
      </c>
    </row>
    <row r="114" spans="1:5" ht="51">
      <c r="A114" t="s">
        <v>57</v>
      </c>
      <c r="E114" s="36" t="s">
        <v>250</v>
      </c>
    </row>
    <row r="115" spans="1:16" ht="12.75">
      <c r="A115" s="25" t="s">
        <v>49</v>
      </c>
      <c s="29" t="s">
        <v>177</v>
      </c>
      <c s="29" t="s">
        <v>246</v>
      </c>
      <c s="25" t="s">
        <v>67</v>
      </c>
      <c s="30" t="s">
        <v>247</v>
      </c>
      <c s="31" t="s">
        <v>83</v>
      </c>
      <c s="32">
        <v>502.11</v>
      </c>
      <c s="33">
        <v>0</v>
      </c>
      <c s="34">
        <f>ROUND(ROUND(H115,1)*ROUND(G115,3),1)</f>
      </c>
      <c r="O115">
        <f>(I115*21)/100</f>
      </c>
      <c t="s">
        <v>28</v>
      </c>
    </row>
    <row r="116" spans="1:5" ht="12.75">
      <c r="A116" s="35" t="s">
        <v>53</v>
      </c>
      <c r="E116" s="36" t="s">
        <v>518</v>
      </c>
    </row>
    <row r="117" spans="1:5" ht="38.25">
      <c r="A117" s="37" t="s">
        <v>55</v>
      </c>
      <c r="E117" s="38" t="s">
        <v>501</v>
      </c>
    </row>
    <row r="118" spans="1:5" ht="51">
      <c r="A118" t="s">
        <v>57</v>
      </c>
      <c r="E118" s="36" t="s">
        <v>250</v>
      </c>
    </row>
    <row r="119" spans="1:16" ht="12.75">
      <c r="A119" s="25" t="s">
        <v>49</v>
      </c>
      <c s="29" t="s">
        <v>183</v>
      </c>
      <c s="29" t="s">
        <v>290</v>
      </c>
      <c s="25" t="s">
        <v>67</v>
      </c>
      <c s="30" t="s">
        <v>291</v>
      </c>
      <c s="31" t="s">
        <v>83</v>
      </c>
      <c s="32">
        <v>441.525</v>
      </c>
      <c s="33">
        <v>0</v>
      </c>
      <c s="34">
        <f>ROUND(ROUND(H119,1)*ROUND(G119,3),1)</f>
      </c>
      <c r="O119">
        <f>(I119*21)/100</f>
      </c>
      <c t="s">
        <v>28</v>
      </c>
    </row>
    <row r="120" spans="1:5" ht="25.5">
      <c r="A120" s="35" t="s">
        <v>53</v>
      </c>
      <c r="E120" s="36" t="s">
        <v>519</v>
      </c>
    </row>
    <row r="121" spans="1:5" ht="25.5">
      <c r="A121" s="37" t="s">
        <v>55</v>
      </c>
      <c r="E121" s="38" t="s">
        <v>520</v>
      </c>
    </row>
    <row r="122" spans="1:5" ht="153">
      <c r="A122" t="s">
        <v>57</v>
      </c>
      <c r="E122" s="36" t="s">
        <v>294</v>
      </c>
    </row>
    <row r="123" spans="1:16" ht="12.75">
      <c r="A123" s="25" t="s">
        <v>49</v>
      </c>
      <c s="29" t="s">
        <v>189</v>
      </c>
      <c s="29" t="s">
        <v>521</v>
      </c>
      <c s="25" t="s">
        <v>67</v>
      </c>
      <c s="30" t="s">
        <v>522</v>
      </c>
      <c s="31" t="s">
        <v>83</v>
      </c>
      <c s="32">
        <v>14.7</v>
      </c>
      <c s="33">
        <v>0</v>
      </c>
      <c s="34">
        <f>ROUND(ROUND(H123,1)*ROUND(G123,3),1)</f>
      </c>
      <c r="O123">
        <f>(I123*21)/100</f>
      </c>
      <c t="s">
        <v>28</v>
      </c>
    </row>
    <row r="124" spans="1:5" ht="12.75">
      <c r="A124" s="35" t="s">
        <v>53</v>
      </c>
      <c r="E124" s="36" t="s">
        <v>67</v>
      </c>
    </row>
    <row r="125" spans="1:5" ht="12.75">
      <c r="A125" s="37" t="s">
        <v>55</v>
      </c>
      <c r="E125" s="38" t="s">
        <v>523</v>
      </c>
    </row>
    <row r="126" spans="1:5" ht="153">
      <c r="A126" t="s">
        <v>57</v>
      </c>
      <c r="E126" s="36" t="s">
        <v>288</v>
      </c>
    </row>
    <row r="127" spans="1:16" ht="25.5">
      <c r="A127" s="25" t="s">
        <v>49</v>
      </c>
      <c s="29" t="s">
        <v>194</v>
      </c>
      <c s="29" t="s">
        <v>296</v>
      </c>
      <c s="25" t="s">
        <v>67</v>
      </c>
      <c s="30" t="s">
        <v>297</v>
      </c>
      <c s="31" t="s">
        <v>83</v>
      </c>
      <c s="32">
        <v>38.535</v>
      </c>
      <c s="33">
        <v>0</v>
      </c>
      <c s="34">
        <f>ROUND(ROUND(H127,1)*ROUND(G127,3),1)</f>
      </c>
      <c r="O127">
        <f>(I127*21)/100</f>
      </c>
      <c t="s">
        <v>28</v>
      </c>
    </row>
    <row r="128" spans="1:5" ht="38.25">
      <c r="A128" s="35" t="s">
        <v>53</v>
      </c>
      <c r="E128" s="36" t="s">
        <v>524</v>
      </c>
    </row>
    <row r="129" spans="1:5" ht="12.75">
      <c r="A129" s="37" t="s">
        <v>55</v>
      </c>
      <c r="E129" s="38" t="s">
        <v>525</v>
      </c>
    </row>
    <row r="130" spans="1:5" ht="153">
      <c r="A130" t="s">
        <v>57</v>
      </c>
      <c r="E130" s="36" t="s">
        <v>288</v>
      </c>
    </row>
    <row r="131" spans="1:16" ht="25.5">
      <c r="A131" s="25" t="s">
        <v>49</v>
      </c>
      <c s="29" t="s">
        <v>200</v>
      </c>
      <c s="29" t="s">
        <v>526</v>
      </c>
      <c s="25" t="s">
        <v>67</v>
      </c>
      <c s="30" t="s">
        <v>527</v>
      </c>
      <c s="31" t="s">
        <v>83</v>
      </c>
      <c s="32">
        <v>7.35</v>
      </c>
      <c s="33">
        <v>0</v>
      </c>
      <c s="34">
        <f>ROUND(ROUND(H131,1)*ROUND(G131,3),1)</f>
      </c>
      <c r="O131">
        <f>(I131*21)/100</f>
      </c>
      <c t="s">
        <v>28</v>
      </c>
    </row>
    <row r="132" spans="1:5" ht="38.25">
      <c r="A132" s="35" t="s">
        <v>53</v>
      </c>
      <c r="E132" s="36" t="s">
        <v>528</v>
      </c>
    </row>
    <row r="133" spans="1:5" ht="12.75">
      <c r="A133" s="37" t="s">
        <v>55</v>
      </c>
      <c r="E133" s="38" t="s">
        <v>529</v>
      </c>
    </row>
    <row r="134" spans="1:5" ht="153">
      <c r="A134" t="s">
        <v>57</v>
      </c>
      <c r="E134" s="36" t="s">
        <v>288</v>
      </c>
    </row>
    <row r="135" spans="1:16" ht="12.75">
      <c r="A135" s="25" t="s">
        <v>49</v>
      </c>
      <c s="29" t="s">
        <v>203</v>
      </c>
      <c s="29" t="s">
        <v>301</v>
      </c>
      <c s="25" t="s">
        <v>67</v>
      </c>
      <c s="30" t="s">
        <v>302</v>
      </c>
      <c s="31" t="s">
        <v>83</v>
      </c>
      <c s="32">
        <v>64</v>
      </c>
      <c s="33">
        <v>0</v>
      </c>
      <c s="34">
        <f>ROUND(ROUND(H135,1)*ROUND(G135,3),1)</f>
      </c>
      <c r="O135">
        <f>(I135*21)/100</f>
      </c>
      <c t="s">
        <v>28</v>
      </c>
    </row>
    <row r="136" spans="1:5" ht="38.25">
      <c r="A136" s="35" t="s">
        <v>53</v>
      </c>
      <c r="E136" s="36" t="s">
        <v>530</v>
      </c>
    </row>
    <row r="137" spans="1:5" ht="12.75">
      <c r="A137" s="37" t="s">
        <v>55</v>
      </c>
      <c r="E137" s="38" t="s">
        <v>531</v>
      </c>
    </row>
    <row r="138" spans="1:5" ht="89.25">
      <c r="A138" t="s">
        <v>57</v>
      </c>
      <c r="E138" s="36" t="s">
        <v>304</v>
      </c>
    </row>
    <row r="139" spans="1:18" ht="12.75" customHeight="1">
      <c r="A139" s="6" t="s">
        <v>47</v>
      </c>
      <c s="6"/>
      <c s="40" t="s">
        <v>80</v>
      </c>
      <c s="6"/>
      <c s="27" t="s">
        <v>532</v>
      </c>
      <c s="6"/>
      <c s="6"/>
      <c s="6"/>
      <c s="41">
        <f>0+Q139</f>
      </c>
      <c r="O139">
        <f>0+R139</f>
      </c>
      <c r="Q139">
        <f>0+I140+I144</f>
      </c>
      <c>
        <f>0+O140+O144</f>
      </c>
    </row>
    <row r="140" spans="1:16" ht="12.75">
      <c r="A140" s="25" t="s">
        <v>49</v>
      </c>
      <c s="29" t="s">
        <v>209</v>
      </c>
      <c s="29" t="s">
        <v>533</v>
      </c>
      <c s="25" t="s">
        <v>67</v>
      </c>
      <c s="30" t="s">
        <v>534</v>
      </c>
      <c s="31" t="s">
        <v>83</v>
      </c>
      <c s="32">
        <v>36.4</v>
      </c>
      <c s="33">
        <v>0</v>
      </c>
      <c s="34">
        <f>ROUND(ROUND(H140,1)*ROUND(G140,3),1)</f>
      </c>
      <c r="O140">
        <f>(I140*21)/100</f>
      </c>
      <c t="s">
        <v>28</v>
      </c>
    </row>
    <row r="141" spans="1:5" ht="12.75">
      <c r="A141" s="35" t="s">
        <v>53</v>
      </c>
      <c r="E141" s="36" t="s">
        <v>535</v>
      </c>
    </row>
    <row r="142" spans="1:5" ht="12.75">
      <c r="A142" s="37" t="s">
        <v>55</v>
      </c>
      <c r="E142" s="38" t="s">
        <v>536</v>
      </c>
    </row>
    <row r="143" spans="1:5" ht="191.25">
      <c r="A143" t="s">
        <v>57</v>
      </c>
      <c r="E143" s="36" t="s">
        <v>537</v>
      </c>
    </row>
    <row r="144" spans="1:16" ht="12.75">
      <c r="A144" s="25" t="s">
        <v>49</v>
      </c>
      <c s="29" t="s">
        <v>213</v>
      </c>
      <c s="29" t="s">
        <v>538</v>
      </c>
      <c s="25" t="s">
        <v>67</v>
      </c>
      <c s="30" t="s">
        <v>539</v>
      </c>
      <c s="31" t="s">
        <v>321</v>
      </c>
      <c s="32">
        <v>3</v>
      </c>
      <c s="33">
        <v>0</v>
      </c>
      <c s="34">
        <f>ROUND(ROUND(H144,1)*ROUND(G144,3),1)</f>
      </c>
      <c r="O144">
        <f>(I144*21)/100</f>
      </c>
      <c t="s">
        <v>28</v>
      </c>
    </row>
    <row r="145" spans="1:5" ht="12.75">
      <c r="A145" s="35" t="s">
        <v>53</v>
      </c>
      <c r="E145" s="36" t="s">
        <v>540</v>
      </c>
    </row>
    <row r="146" spans="1:5" ht="12.75">
      <c r="A146" s="37" t="s">
        <v>55</v>
      </c>
      <c r="E146" s="38" t="s">
        <v>67</v>
      </c>
    </row>
    <row r="147" spans="1:5" ht="165.75">
      <c r="A147" t="s">
        <v>57</v>
      </c>
      <c r="E147" s="36" t="s">
        <v>541</v>
      </c>
    </row>
    <row r="148" spans="1:18" ht="12.75" customHeight="1">
      <c r="A148" s="6" t="s">
        <v>47</v>
      </c>
      <c s="6"/>
      <c s="40" t="s">
        <v>86</v>
      </c>
      <c s="6"/>
      <c s="27" t="s">
        <v>305</v>
      </c>
      <c s="6"/>
      <c s="6"/>
      <c s="6"/>
      <c s="41">
        <f>0+Q148</f>
      </c>
      <c r="O148">
        <f>0+R148</f>
      </c>
      <c r="Q148">
        <f>0+I149+I153+I157+I161+I165+I169+I173+I177+I181+I185</f>
      </c>
      <c>
        <f>0+O149+O153+O157+O161+O165+O169+O173+O177+O181+O185</f>
      </c>
    </row>
    <row r="149" spans="1:16" ht="12.75">
      <c r="A149" s="25" t="s">
        <v>49</v>
      </c>
      <c s="29" t="s">
        <v>218</v>
      </c>
      <c s="29" t="s">
        <v>313</v>
      </c>
      <c s="25" t="s">
        <v>67</v>
      </c>
      <c s="30" t="s">
        <v>314</v>
      </c>
      <c s="31" t="s">
        <v>118</v>
      </c>
      <c s="32">
        <v>12.65</v>
      </c>
      <c s="33">
        <v>0</v>
      </c>
      <c s="34">
        <f>ROUND(ROUND(H149,1)*ROUND(G149,3),1)</f>
      </c>
      <c r="O149">
        <f>(I149*21)/100</f>
      </c>
      <c t="s">
        <v>28</v>
      </c>
    </row>
    <row r="150" spans="1:5" ht="38.25">
      <c r="A150" s="35" t="s">
        <v>53</v>
      </c>
      <c r="E150" s="36" t="s">
        <v>315</v>
      </c>
    </row>
    <row r="151" spans="1:5" ht="12.75">
      <c r="A151" s="37" t="s">
        <v>55</v>
      </c>
      <c r="E151" s="38" t="s">
        <v>542</v>
      </c>
    </row>
    <row r="152" spans="1:5" ht="255">
      <c r="A152" t="s">
        <v>57</v>
      </c>
      <c r="E152" s="36" t="s">
        <v>317</v>
      </c>
    </row>
    <row r="153" spans="1:16" ht="12.75">
      <c r="A153" s="25" t="s">
        <v>49</v>
      </c>
      <c s="29" t="s">
        <v>225</v>
      </c>
      <c s="29" t="s">
        <v>543</v>
      </c>
      <c s="25" t="s">
        <v>67</v>
      </c>
      <c s="30" t="s">
        <v>544</v>
      </c>
      <c s="31" t="s">
        <v>321</v>
      </c>
      <c s="32">
        <v>1</v>
      </c>
      <c s="33">
        <v>0</v>
      </c>
      <c s="34">
        <f>ROUND(ROUND(H153,1)*ROUND(G153,3),1)</f>
      </c>
      <c r="O153">
        <f>(I153*21)/100</f>
      </c>
      <c t="s">
        <v>28</v>
      </c>
    </row>
    <row r="154" spans="1:5" ht="12.75">
      <c r="A154" s="35" t="s">
        <v>53</v>
      </c>
      <c r="E154" s="36" t="s">
        <v>67</v>
      </c>
    </row>
    <row r="155" spans="1:5" ht="12.75">
      <c r="A155" s="37" t="s">
        <v>55</v>
      </c>
      <c r="E155" s="38" t="s">
        <v>67</v>
      </c>
    </row>
    <row r="156" spans="1:5" ht="38.25">
      <c r="A156" t="s">
        <v>57</v>
      </c>
      <c r="E156" s="36" t="s">
        <v>545</v>
      </c>
    </row>
    <row r="157" spans="1:16" ht="12.75">
      <c r="A157" s="25" t="s">
        <v>49</v>
      </c>
      <c s="29" t="s">
        <v>230</v>
      </c>
      <c s="29" t="s">
        <v>546</v>
      </c>
      <c s="25" t="s">
        <v>67</v>
      </c>
      <c s="30" t="s">
        <v>547</v>
      </c>
      <c s="31" t="s">
        <v>321</v>
      </c>
      <c s="32">
        <v>0</v>
      </c>
      <c s="33">
        <v>0</v>
      </c>
      <c s="34">
        <f>ROUND(ROUND(H157,1)*ROUND(G157,3),1)</f>
      </c>
      <c r="O157">
        <f>(I157*21)/100</f>
      </c>
      <c t="s">
        <v>28</v>
      </c>
    </row>
    <row r="158" spans="1:5" ht="12.75">
      <c r="A158" s="35" t="s">
        <v>53</v>
      </c>
      <c r="E158" s="36" t="s">
        <v>548</v>
      </c>
    </row>
    <row r="159" spans="1:5" ht="12.75">
      <c r="A159" s="37" t="s">
        <v>55</v>
      </c>
      <c r="E159" s="38" t="s">
        <v>67</v>
      </c>
    </row>
    <row r="160" spans="1:5" ht="12.75">
      <c r="A160" t="s">
        <v>57</v>
      </c>
      <c r="E160" s="36" t="s">
        <v>331</v>
      </c>
    </row>
    <row r="161" spans="1:16" ht="12.75">
      <c r="A161" s="25" t="s">
        <v>49</v>
      </c>
      <c s="29" t="s">
        <v>234</v>
      </c>
      <c s="29" t="s">
        <v>335</v>
      </c>
      <c s="25" t="s">
        <v>67</v>
      </c>
      <c s="30" t="s">
        <v>336</v>
      </c>
      <c s="31" t="s">
        <v>321</v>
      </c>
      <c s="32">
        <v>1</v>
      </c>
      <c s="33">
        <v>0</v>
      </c>
      <c s="34">
        <f>ROUND(ROUND(H161,1)*ROUND(G161,3),1)</f>
      </c>
      <c r="O161">
        <f>(I161*21)/100</f>
      </c>
      <c t="s">
        <v>28</v>
      </c>
    </row>
    <row r="162" spans="1:5" ht="12.75">
      <c r="A162" s="35" t="s">
        <v>53</v>
      </c>
      <c r="E162" s="36" t="s">
        <v>549</v>
      </c>
    </row>
    <row r="163" spans="1:5" ht="12.75">
      <c r="A163" s="37" t="s">
        <v>55</v>
      </c>
      <c r="E163" s="38" t="s">
        <v>67</v>
      </c>
    </row>
    <row r="164" spans="1:5" ht="12.75">
      <c r="A164" t="s">
        <v>57</v>
      </c>
      <c r="E164" s="36" t="s">
        <v>331</v>
      </c>
    </row>
    <row r="165" spans="1:16" ht="12.75">
      <c r="A165" s="25" t="s">
        <v>49</v>
      </c>
      <c s="29" t="s">
        <v>239</v>
      </c>
      <c s="29" t="s">
        <v>339</v>
      </c>
      <c s="25" t="s">
        <v>67</v>
      </c>
      <c s="30" t="s">
        <v>340</v>
      </c>
      <c s="31" t="s">
        <v>321</v>
      </c>
      <c s="32">
        <v>1</v>
      </c>
      <c s="33">
        <v>0</v>
      </c>
      <c s="34">
        <f>ROUND(ROUND(H165,1)*ROUND(G165,3),1)</f>
      </c>
      <c r="O165">
        <f>(I165*21)/100</f>
      </c>
      <c t="s">
        <v>28</v>
      </c>
    </row>
    <row r="166" spans="1:5" ht="12.75">
      <c r="A166" s="35" t="s">
        <v>53</v>
      </c>
      <c r="E166" s="36" t="s">
        <v>548</v>
      </c>
    </row>
    <row r="167" spans="1:5" ht="12.75">
      <c r="A167" s="37" t="s">
        <v>55</v>
      </c>
      <c r="E167" s="38" t="s">
        <v>67</v>
      </c>
    </row>
    <row r="168" spans="1:5" ht="12.75">
      <c r="A168" t="s">
        <v>57</v>
      </c>
      <c r="E168" s="36" t="s">
        <v>341</v>
      </c>
    </row>
    <row r="169" spans="1:16" ht="12.75">
      <c r="A169" s="25" t="s">
        <v>49</v>
      </c>
      <c s="29" t="s">
        <v>245</v>
      </c>
      <c s="29" t="s">
        <v>343</v>
      </c>
      <c s="25" t="s">
        <v>67</v>
      </c>
      <c s="30" t="s">
        <v>344</v>
      </c>
      <c s="31" t="s">
        <v>321</v>
      </c>
      <c s="32">
        <v>3</v>
      </c>
      <c s="33">
        <v>0</v>
      </c>
      <c s="34">
        <f>ROUND(ROUND(H169,1)*ROUND(G169,3),1)</f>
      </c>
      <c r="O169">
        <f>(I169*21)/100</f>
      </c>
      <c t="s">
        <v>28</v>
      </c>
    </row>
    <row r="170" spans="1:5" ht="12.75">
      <c r="A170" s="35" t="s">
        <v>53</v>
      </c>
      <c r="E170" s="36" t="s">
        <v>67</v>
      </c>
    </row>
    <row r="171" spans="1:5" ht="12.75">
      <c r="A171" s="37" t="s">
        <v>55</v>
      </c>
      <c r="E171" s="38" t="s">
        <v>67</v>
      </c>
    </row>
    <row r="172" spans="1:5" ht="25.5">
      <c r="A172" t="s">
        <v>57</v>
      </c>
      <c r="E172" s="36" t="s">
        <v>345</v>
      </c>
    </row>
    <row r="173" spans="1:16" ht="12.75">
      <c r="A173" s="25" t="s">
        <v>49</v>
      </c>
      <c s="29" t="s">
        <v>251</v>
      </c>
      <c s="29" t="s">
        <v>347</v>
      </c>
      <c s="25" t="s">
        <v>67</v>
      </c>
      <c s="30" t="s">
        <v>348</v>
      </c>
      <c s="31" t="s">
        <v>321</v>
      </c>
      <c s="32">
        <v>1</v>
      </c>
      <c s="33">
        <v>0</v>
      </c>
      <c s="34">
        <f>ROUND(ROUND(H173,1)*ROUND(G173,3),1)</f>
      </c>
      <c r="O173">
        <f>(I173*21)/100</f>
      </c>
      <c t="s">
        <v>28</v>
      </c>
    </row>
    <row r="174" spans="1:5" ht="12.75">
      <c r="A174" s="35" t="s">
        <v>53</v>
      </c>
      <c r="E174" s="36" t="s">
        <v>67</v>
      </c>
    </row>
    <row r="175" spans="1:5" ht="12.75">
      <c r="A175" s="37" t="s">
        <v>55</v>
      </c>
      <c r="E175" s="38" t="s">
        <v>67</v>
      </c>
    </row>
    <row r="176" spans="1:5" ht="25.5">
      <c r="A176" t="s">
        <v>57</v>
      </c>
      <c r="E176" s="36" t="s">
        <v>345</v>
      </c>
    </row>
    <row r="177" spans="1:16" ht="12.75">
      <c r="A177" s="25" t="s">
        <v>49</v>
      </c>
      <c s="29" t="s">
        <v>256</v>
      </c>
      <c s="29" t="s">
        <v>350</v>
      </c>
      <c s="25" t="s">
        <v>67</v>
      </c>
      <c s="30" t="s">
        <v>351</v>
      </c>
      <c s="31" t="s">
        <v>321</v>
      </c>
      <c s="32">
        <v>4</v>
      </c>
      <c s="33">
        <v>0</v>
      </c>
      <c s="34">
        <f>ROUND(ROUND(H177,1)*ROUND(G177,3),1)</f>
      </c>
      <c r="O177">
        <f>(I177*21)/100</f>
      </c>
      <c t="s">
        <v>28</v>
      </c>
    </row>
    <row r="178" spans="1:5" ht="12.75">
      <c r="A178" s="35" t="s">
        <v>53</v>
      </c>
      <c r="E178" s="36" t="s">
        <v>67</v>
      </c>
    </row>
    <row r="179" spans="1:5" ht="12.75">
      <c r="A179" s="37" t="s">
        <v>55</v>
      </c>
      <c r="E179" s="38" t="s">
        <v>67</v>
      </c>
    </row>
    <row r="180" spans="1:5" ht="25.5">
      <c r="A180" t="s">
        <v>57</v>
      </c>
      <c r="E180" s="36" t="s">
        <v>345</v>
      </c>
    </row>
    <row r="181" spans="1:16" ht="12.75">
      <c r="A181" s="25" t="s">
        <v>49</v>
      </c>
      <c s="29" t="s">
        <v>262</v>
      </c>
      <c s="29" t="s">
        <v>550</v>
      </c>
      <c s="25" t="s">
        <v>67</v>
      </c>
      <c s="30" t="s">
        <v>551</v>
      </c>
      <c s="31" t="s">
        <v>321</v>
      </c>
      <c s="32">
        <v>1</v>
      </c>
      <c s="33">
        <v>0</v>
      </c>
      <c s="34">
        <f>ROUND(ROUND(H181,1)*ROUND(G181,3),1)</f>
      </c>
      <c r="O181">
        <f>(I181*21)/100</f>
      </c>
      <c t="s">
        <v>28</v>
      </c>
    </row>
    <row r="182" spans="1:5" ht="12.75">
      <c r="A182" s="35" t="s">
        <v>53</v>
      </c>
      <c r="E182" s="36" t="s">
        <v>355</v>
      </c>
    </row>
    <row r="183" spans="1:5" ht="12.75">
      <c r="A183" s="37" t="s">
        <v>55</v>
      </c>
      <c r="E183" s="38" t="s">
        <v>67</v>
      </c>
    </row>
    <row r="184" spans="1:5" ht="51">
      <c r="A184" t="s">
        <v>57</v>
      </c>
      <c r="E184" s="36" t="s">
        <v>356</v>
      </c>
    </row>
    <row r="185" spans="1:16" ht="12.75">
      <c r="A185" s="25" t="s">
        <v>49</v>
      </c>
      <c s="29" t="s">
        <v>268</v>
      </c>
      <c s="29" t="s">
        <v>353</v>
      </c>
      <c s="25" t="s">
        <v>67</v>
      </c>
      <c s="30" t="s">
        <v>354</v>
      </c>
      <c s="31" t="s">
        <v>321</v>
      </c>
      <c s="32">
        <v>2</v>
      </c>
      <c s="33">
        <v>0</v>
      </c>
      <c s="34">
        <f>ROUND(ROUND(H185,1)*ROUND(G185,3),1)</f>
      </c>
      <c r="O185">
        <f>(I185*21)/100</f>
      </c>
      <c t="s">
        <v>28</v>
      </c>
    </row>
    <row r="186" spans="1:5" ht="12.75">
      <c r="A186" s="35" t="s">
        <v>53</v>
      </c>
      <c r="E186" s="36" t="s">
        <v>355</v>
      </c>
    </row>
    <row r="187" spans="1:5" ht="12.75">
      <c r="A187" s="37" t="s">
        <v>55</v>
      </c>
      <c r="E187" s="38" t="s">
        <v>67</v>
      </c>
    </row>
    <row r="188" spans="1:5" ht="51">
      <c r="A188" t="s">
        <v>57</v>
      </c>
      <c r="E188" s="36" t="s">
        <v>356</v>
      </c>
    </row>
    <row r="189" spans="1:18" ht="12.75" customHeight="1">
      <c r="A189" s="6" t="s">
        <v>47</v>
      </c>
      <c s="6"/>
      <c s="40" t="s">
        <v>44</v>
      </c>
      <c s="6"/>
      <c s="27" t="s">
        <v>357</v>
      </c>
      <c s="6"/>
      <c s="6"/>
      <c s="6"/>
      <c s="41">
        <f>0+Q189</f>
      </c>
      <c r="O189">
        <f>0+R189</f>
      </c>
      <c r="Q189">
        <f>0+I190+I194+I198+I202+I206+I210</f>
      </c>
      <c>
        <f>0+O190+O194+O198+O202+O206+O210</f>
      </c>
    </row>
    <row r="190" spans="1:16" ht="12.75">
      <c r="A190" s="25" t="s">
        <v>49</v>
      </c>
      <c s="29" t="s">
        <v>274</v>
      </c>
      <c s="29" t="s">
        <v>552</v>
      </c>
      <c s="25" t="s">
        <v>67</v>
      </c>
      <c s="30" t="s">
        <v>553</v>
      </c>
      <c s="31" t="s">
        <v>118</v>
      </c>
      <c s="32">
        <v>8</v>
      </c>
      <c s="33">
        <v>0</v>
      </c>
      <c s="34">
        <f>ROUND(ROUND(H190,1)*ROUND(G190,3),1)</f>
      </c>
      <c r="O190">
        <f>(I190*21)/100</f>
      </c>
      <c t="s">
        <v>28</v>
      </c>
    </row>
    <row r="191" spans="1:5" ht="12.75">
      <c r="A191" s="35" t="s">
        <v>53</v>
      </c>
      <c r="E191" s="36" t="s">
        <v>67</v>
      </c>
    </row>
    <row r="192" spans="1:5" ht="12.75">
      <c r="A192" s="37" t="s">
        <v>55</v>
      </c>
      <c r="E192" s="38" t="s">
        <v>67</v>
      </c>
    </row>
    <row r="193" spans="1:5" ht="51">
      <c r="A193" t="s">
        <v>57</v>
      </c>
      <c r="E193" s="36" t="s">
        <v>554</v>
      </c>
    </row>
    <row r="194" spans="1:16" ht="12.75">
      <c r="A194" s="25" t="s">
        <v>49</v>
      </c>
      <c s="29" t="s">
        <v>278</v>
      </c>
      <c s="29" t="s">
        <v>555</v>
      </c>
      <c s="25" t="s">
        <v>67</v>
      </c>
      <c s="30" t="s">
        <v>556</v>
      </c>
      <c s="31" t="s">
        <v>118</v>
      </c>
      <c s="32">
        <v>91.35</v>
      </c>
      <c s="33">
        <v>0</v>
      </c>
      <c s="34">
        <f>ROUND(ROUND(H194,1)*ROUND(G194,3),1)</f>
      </c>
      <c r="O194">
        <f>(I194*21)/100</f>
      </c>
      <c t="s">
        <v>28</v>
      </c>
    </row>
    <row r="195" spans="1:5" ht="12.75">
      <c r="A195" s="35" t="s">
        <v>53</v>
      </c>
      <c r="E195" s="36" t="s">
        <v>67</v>
      </c>
    </row>
    <row r="196" spans="1:5" ht="12.75">
      <c r="A196" s="37" t="s">
        <v>55</v>
      </c>
      <c r="E196" s="38" t="s">
        <v>557</v>
      </c>
    </row>
    <row r="197" spans="1:5" ht="51">
      <c r="A197" t="s">
        <v>57</v>
      </c>
      <c r="E197" s="36" t="s">
        <v>558</v>
      </c>
    </row>
    <row r="198" spans="1:16" ht="12.75">
      <c r="A198" s="25" t="s">
        <v>49</v>
      </c>
      <c s="29" t="s">
        <v>283</v>
      </c>
      <c s="29" t="s">
        <v>412</v>
      </c>
      <c s="25" t="s">
        <v>67</v>
      </c>
      <c s="30" t="s">
        <v>413</v>
      </c>
      <c s="31" t="s">
        <v>118</v>
      </c>
      <c s="32">
        <v>33.6</v>
      </c>
      <c s="33">
        <v>0</v>
      </c>
      <c s="34">
        <f>ROUND(ROUND(H198,1)*ROUND(G198,3),1)</f>
      </c>
      <c r="O198">
        <f>(I198*21)/100</f>
      </c>
      <c t="s">
        <v>28</v>
      </c>
    </row>
    <row r="199" spans="1:5" ht="12.75">
      <c r="A199" s="35" t="s">
        <v>53</v>
      </c>
      <c r="E199" s="36" t="s">
        <v>67</v>
      </c>
    </row>
    <row r="200" spans="1:5" ht="12.75">
      <c r="A200" s="37" t="s">
        <v>55</v>
      </c>
      <c r="E200" s="38" t="s">
        <v>559</v>
      </c>
    </row>
    <row r="201" spans="1:5" ht="51">
      <c r="A201" t="s">
        <v>57</v>
      </c>
      <c r="E201" s="36" t="s">
        <v>560</v>
      </c>
    </row>
    <row r="202" spans="1:16" ht="12.75">
      <c r="A202" s="25" t="s">
        <v>49</v>
      </c>
      <c s="29" t="s">
        <v>289</v>
      </c>
      <c s="29" t="s">
        <v>561</v>
      </c>
      <c s="25" t="s">
        <v>67</v>
      </c>
      <c s="30" t="s">
        <v>562</v>
      </c>
      <c s="31" t="s">
        <v>118</v>
      </c>
      <c s="32">
        <v>11.5</v>
      </c>
      <c s="33">
        <v>0</v>
      </c>
      <c s="34">
        <f>ROUND(ROUND(H202,1)*ROUND(G202,3),1)</f>
      </c>
      <c r="O202">
        <f>(I202*21)/100</f>
      </c>
      <c t="s">
        <v>28</v>
      </c>
    </row>
    <row r="203" spans="1:5" ht="25.5">
      <c r="A203" s="35" t="s">
        <v>53</v>
      </c>
      <c r="E203" s="36" t="s">
        <v>563</v>
      </c>
    </row>
    <row r="204" spans="1:5" ht="12.75">
      <c r="A204" s="37" t="s">
        <v>55</v>
      </c>
      <c r="E204" s="38" t="s">
        <v>564</v>
      </c>
    </row>
    <row r="205" spans="1:5" ht="25.5">
      <c r="A205" t="s">
        <v>57</v>
      </c>
      <c r="E205" s="36" t="s">
        <v>436</v>
      </c>
    </row>
    <row r="206" spans="1:16" ht="12.75">
      <c r="A206" s="25" t="s">
        <v>49</v>
      </c>
      <c s="29" t="s">
        <v>295</v>
      </c>
      <c s="29" t="s">
        <v>448</v>
      </c>
      <c s="25" t="s">
        <v>67</v>
      </c>
      <c s="30" t="s">
        <v>449</v>
      </c>
      <c s="31" t="s">
        <v>93</v>
      </c>
      <c s="32">
        <v>2.4</v>
      </c>
      <c s="33">
        <v>0</v>
      </c>
      <c s="34">
        <f>ROUND(ROUND(H206,1)*ROUND(G206,3),1)</f>
      </c>
      <c r="O206">
        <f>(I206*21)/100</f>
      </c>
      <c t="s">
        <v>28</v>
      </c>
    </row>
    <row r="207" spans="1:5" ht="12.75">
      <c r="A207" s="35" t="s">
        <v>53</v>
      </c>
      <c r="E207" s="36" t="s">
        <v>565</v>
      </c>
    </row>
    <row r="208" spans="1:5" ht="12.75">
      <c r="A208" s="37" t="s">
        <v>55</v>
      </c>
      <c r="E208" s="38" t="s">
        <v>566</v>
      </c>
    </row>
    <row r="209" spans="1:5" ht="76.5">
      <c r="A209" t="s">
        <v>57</v>
      </c>
      <c r="E209" s="36" t="s">
        <v>452</v>
      </c>
    </row>
    <row r="210" spans="1:16" ht="12.75">
      <c r="A210" s="25" t="s">
        <v>49</v>
      </c>
      <c s="29" t="s">
        <v>300</v>
      </c>
      <c s="29" t="s">
        <v>567</v>
      </c>
      <c s="25" t="s">
        <v>67</v>
      </c>
      <c s="30" t="s">
        <v>568</v>
      </c>
      <c s="31" t="s">
        <v>321</v>
      </c>
      <c s="32">
        <v>1</v>
      </c>
      <c s="33">
        <v>0</v>
      </c>
      <c s="34">
        <f>ROUND(ROUND(H210,1)*ROUND(G210,3),1)</f>
      </c>
      <c r="O210">
        <f>(I210*21)/100</f>
      </c>
      <c t="s">
        <v>28</v>
      </c>
    </row>
    <row r="211" spans="1:5" ht="51">
      <c r="A211" s="35" t="s">
        <v>53</v>
      </c>
      <c r="E211" s="36" t="s">
        <v>569</v>
      </c>
    </row>
    <row r="212" spans="1:5" ht="12.75">
      <c r="A212" s="37" t="s">
        <v>55</v>
      </c>
      <c r="E212" s="38" t="s">
        <v>67</v>
      </c>
    </row>
    <row r="213" spans="1:5" ht="76.5">
      <c r="A213" t="s">
        <v>57</v>
      </c>
      <c r="E213" s="36" t="s">
        <v>462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0+O8+O33+O74+O91+O116+O121+O134+O139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570</v>
      </c>
      <c s="42">
        <f>0+I8+I33+I74+I91+I116+I121+I134+I139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570</v>
      </c>
      <c s="6"/>
      <c s="18" t="s">
        <v>571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32</v>
      </c>
      <c s="19"/>
      <c s="27" t="s">
        <v>48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49</v>
      </c>
      <c s="29" t="s">
        <v>27</v>
      </c>
      <c s="29" t="s">
        <v>50</v>
      </c>
      <c s="25" t="s">
        <v>27</v>
      </c>
      <c s="30" t="s">
        <v>51</v>
      </c>
      <c s="31" t="s">
        <v>52</v>
      </c>
      <c s="32">
        <v>2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38.25">
      <c r="A10" s="35" t="s">
        <v>53</v>
      </c>
      <c r="E10" s="36" t="s">
        <v>54</v>
      </c>
    </row>
    <row r="11" spans="1:5" ht="12.75">
      <c r="A11" s="37" t="s">
        <v>55</v>
      </c>
      <c r="E11" s="38" t="s">
        <v>67</v>
      </c>
    </row>
    <row r="12" spans="1:5" ht="25.5">
      <c r="A12" t="s">
        <v>57</v>
      </c>
      <c r="E12" s="36" t="s">
        <v>58</v>
      </c>
    </row>
    <row r="13" spans="1:16" ht="25.5">
      <c r="A13" s="25" t="s">
        <v>49</v>
      </c>
      <c s="29" t="s">
        <v>28</v>
      </c>
      <c s="29" t="s">
        <v>66</v>
      </c>
      <c s="25" t="s">
        <v>67</v>
      </c>
      <c s="30" t="s">
        <v>68</v>
      </c>
      <c s="31" t="s">
        <v>52</v>
      </c>
      <c s="32">
        <v>142.08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12.75">
      <c r="A14" s="35" t="s">
        <v>53</v>
      </c>
      <c r="E14" s="36" t="s">
        <v>67</v>
      </c>
    </row>
    <row r="15" spans="1:5" ht="12.75">
      <c r="A15" s="37" t="s">
        <v>55</v>
      </c>
      <c r="E15" s="38" t="s">
        <v>572</v>
      </c>
    </row>
    <row r="16" spans="1:5" ht="140.25">
      <c r="A16" t="s">
        <v>57</v>
      </c>
      <c r="E16" s="36" t="s">
        <v>71</v>
      </c>
    </row>
    <row r="17" spans="1:16" ht="25.5">
      <c r="A17" s="25" t="s">
        <v>49</v>
      </c>
      <c s="29" t="s">
        <v>26</v>
      </c>
      <c s="29" t="s">
        <v>72</v>
      </c>
      <c s="25" t="s">
        <v>67</v>
      </c>
      <c s="30" t="s">
        <v>73</v>
      </c>
      <c s="31" t="s">
        <v>52</v>
      </c>
      <c s="32">
        <v>7.622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12.75">
      <c r="A18" s="35" t="s">
        <v>53</v>
      </c>
      <c r="E18" s="36" t="s">
        <v>67</v>
      </c>
    </row>
    <row r="19" spans="1:5" ht="63.75">
      <c r="A19" s="37" t="s">
        <v>55</v>
      </c>
      <c r="E19" s="38" t="s">
        <v>573</v>
      </c>
    </row>
    <row r="20" spans="1:5" ht="140.25">
      <c r="A20" t="s">
        <v>57</v>
      </c>
      <c r="E20" s="36" t="s">
        <v>71</v>
      </c>
    </row>
    <row r="21" spans="1:16" ht="25.5">
      <c r="A21" s="25" t="s">
        <v>49</v>
      </c>
      <c s="29" t="s">
        <v>37</v>
      </c>
      <c s="29" t="s">
        <v>76</v>
      </c>
      <c s="25" t="s">
        <v>67</v>
      </c>
      <c s="30" t="s">
        <v>77</v>
      </c>
      <c s="31" t="s">
        <v>52</v>
      </c>
      <c s="32">
        <v>2.58</v>
      </c>
      <c s="33">
        <v>0</v>
      </c>
      <c s="34">
        <f>ROUND(ROUND(H21,1)*ROUND(G21,3),1)</f>
      </c>
      <c r="O21">
        <f>(I21*21)/100</f>
      </c>
      <c t="s">
        <v>28</v>
      </c>
    </row>
    <row r="22" spans="1:5" ht="12.75">
      <c r="A22" s="35" t="s">
        <v>53</v>
      </c>
      <c r="E22" s="36" t="s">
        <v>67</v>
      </c>
    </row>
    <row r="23" spans="1:5" ht="63.75">
      <c r="A23" s="37" t="s">
        <v>55</v>
      </c>
      <c r="E23" s="38" t="s">
        <v>574</v>
      </c>
    </row>
    <row r="24" spans="1:5" ht="140.25">
      <c r="A24" t="s">
        <v>57</v>
      </c>
      <c r="E24" s="36" t="s">
        <v>71</v>
      </c>
    </row>
    <row r="25" spans="1:16" ht="25.5">
      <c r="A25" s="25" t="s">
        <v>49</v>
      </c>
      <c s="29" t="s">
        <v>39</v>
      </c>
      <c s="29" t="s">
        <v>575</v>
      </c>
      <c s="25" t="s">
        <v>67</v>
      </c>
      <c s="30" t="s">
        <v>576</v>
      </c>
      <c s="31" t="s">
        <v>52</v>
      </c>
      <c s="32">
        <v>2.732</v>
      </c>
      <c s="33">
        <v>0</v>
      </c>
      <c s="34">
        <f>ROUND(ROUND(H25,1)*ROUND(G25,3),1)</f>
      </c>
      <c r="O25">
        <f>(I25*21)/100</f>
      </c>
      <c t="s">
        <v>28</v>
      </c>
    </row>
    <row r="26" spans="1:5" ht="12.75">
      <c r="A26" s="35" t="s">
        <v>53</v>
      </c>
      <c r="E26" s="36" t="s">
        <v>67</v>
      </c>
    </row>
    <row r="27" spans="1:5" ht="25.5">
      <c r="A27" s="37" t="s">
        <v>55</v>
      </c>
      <c r="E27" s="38" t="s">
        <v>577</v>
      </c>
    </row>
    <row r="28" spans="1:5" ht="140.25">
      <c r="A28" t="s">
        <v>57</v>
      </c>
      <c r="E28" s="36" t="s">
        <v>71</v>
      </c>
    </row>
    <row r="29" spans="1:16" ht="25.5">
      <c r="A29" s="25" t="s">
        <v>49</v>
      </c>
      <c s="29" t="s">
        <v>41</v>
      </c>
      <c s="29" t="s">
        <v>578</v>
      </c>
      <c s="25" t="s">
        <v>67</v>
      </c>
      <c s="30" t="s">
        <v>579</v>
      </c>
      <c s="31" t="s">
        <v>52</v>
      </c>
      <c s="32">
        <v>18.48</v>
      </c>
      <c s="33">
        <v>0</v>
      </c>
      <c s="34">
        <f>ROUND(ROUND(H29,1)*ROUND(G29,3),1)</f>
      </c>
      <c r="O29">
        <f>(I29*21)/100</f>
      </c>
      <c t="s">
        <v>28</v>
      </c>
    </row>
    <row r="30" spans="1:5" ht="12.75">
      <c r="A30" s="35" t="s">
        <v>53</v>
      </c>
      <c r="E30" s="36" t="s">
        <v>67</v>
      </c>
    </row>
    <row r="31" spans="1:5" ht="25.5">
      <c r="A31" s="37" t="s">
        <v>55</v>
      </c>
      <c r="E31" s="38" t="s">
        <v>580</v>
      </c>
    </row>
    <row r="32" spans="1:5" ht="140.25">
      <c r="A32" t="s">
        <v>57</v>
      </c>
      <c r="E32" s="36" t="s">
        <v>71</v>
      </c>
    </row>
    <row r="33" spans="1:18" ht="12.75" customHeight="1">
      <c r="A33" s="6" t="s">
        <v>47</v>
      </c>
      <c s="6"/>
      <c s="40" t="s">
        <v>27</v>
      </c>
      <c s="6"/>
      <c s="27" t="s">
        <v>79</v>
      </c>
      <c s="6"/>
      <c s="6"/>
      <c s="6"/>
      <c s="41">
        <f>0+Q33</f>
      </c>
      <c r="O33">
        <f>0+R33</f>
      </c>
      <c r="Q33">
        <f>0+I34+I38+I42+I46+I50+I54+I58+I62+I66+I70</f>
      </c>
      <c>
        <f>0+O34+O38+O42+O46+O50+O54+O58+O62+O66+O70</f>
      </c>
    </row>
    <row r="34" spans="1:16" ht="12.75">
      <c r="A34" s="25" t="s">
        <v>49</v>
      </c>
      <c s="29" t="s">
        <v>80</v>
      </c>
      <c s="29" t="s">
        <v>81</v>
      </c>
      <c s="25" t="s">
        <v>67</v>
      </c>
      <c s="30" t="s">
        <v>82</v>
      </c>
      <c s="31" t="s">
        <v>83</v>
      </c>
      <c s="32">
        <v>43</v>
      </c>
      <c s="33">
        <v>0</v>
      </c>
      <c s="34">
        <f>ROUND(ROUND(H34,1)*ROUND(G34,3),1)</f>
      </c>
      <c r="O34">
        <f>(I34*21)/100</f>
      </c>
      <c t="s">
        <v>28</v>
      </c>
    </row>
    <row r="35" spans="1:5" ht="12.75">
      <c r="A35" s="35" t="s">
        <v>53</v>
      </c>
      <c r="E35" s="36" t="s">
        <v>67</v>
      </c>
    </row>
    <row r="36" spans="1:5" ht="63.75">
      <c r="A36" s="37" t="s">
        <v>55</v>
      </c>
      <c r="E36" s="38" t="s">
        <v>581</v>
      </c>
    </row>
    <row r="37" spans="1:5" ht="38.25">
      <c r="A37" t="s">
        <v>57</v>
      </c>
      <c r="E37" s="36" t="s">
        <v>582</v>
      </c>
    </row>
    <row r="38" spans="1:16" ht="12.75">
      <c r="A38" s="25" t="s">
        <v>49</v>
      </c>
      <c s="29" t="s">
        <v>86</v>
      </c>
      <c s="29" t="s">
        <v>87</v>
      </c>
      <c s="25" t="s">
        <v>67</v>
      </c>
      <c s="30" t="s">
        <v>88</v>
      </c>
      <c s="31" t="s">
        <v>83</v>
      </c>
      <c s="32">
        <v>184</v>
      </c>
      <c s="33">
        <v>0</v>
      </c>
      <c s="34">
        <f>ROUND(ROUND(H38,1)*ROUND(G38,3),1)</f>
      </c>
      <c r="O38">
        <f>(I38*21)/100</f>
      </c>
      <c t="s">
        <v>28</v>
      </c>
    </row>
    <row r="39" spans="1:5" ht="12.75">
      <c r="A39" s="35" t="s">
        <v>53</v>
      </c>
      <c r="E39" s="36" t="s">
        <v>67</v>
      </c>
    </row>
    <row r="40" spans="1:5" ht="63.75">
      <c r="A40" s="37" t="s">
        <v>55</v>
      </c>
      <c r="E40" s="38" t="s">
        <v>583</v>
      </c>
    </row>
    <row r="41" spans="1:5" ht="12.75">
      <c r="A41" t="s">
        <v>57</v>
      </c>
      <c r="E41" s="36" t="s">
        <v>90</v>
      </c>
    </row>
    <row r="42" spans="1:16" ht="12.75">
      <c r="A42" s="25" t="s">
        <v>49</v>
      </c>
      <c s="29" t="s">
        <v>44</v>
      </c>
      <c s="29" t="s">
        <v>142</v>
      </c>
      <c s="25" t="s">
        <v>67</v>
      </c>
      <c s="30" t="s">
        <v>143</v>
      </c>
      <c s="31" t="s">
        <v>93</v>
      </c>
      <c s="32">
        <v>18.4</v>
      </c>
      <c s="33">
        <v>0</v>
      </c>
      <c s="34">
        <f>ROUND(ROUND(H42,1)*ROUND(G42,3),1)</f>
      </c>
      <c r="O42">
        <f>(I42*21)/100</f>
      </c>
      <c t="s">
        <v>28</v>
      </c>
    </row>
    <row r="43" spans="1:5" ht="12.75">
      <c r="A43" s="35" t="s">
        <v>53</v>
      </c>
      <c r="E43" s="36" t="s">
        <v>67</v>
      </c>
    </row>
    <row r="44" spans="1:5" ht="63.75">
      <c r="A44" s="37" t="s">
        <v>55</v>
      </c>
      <c r="E44" s="38" t="s">
        <v>584</v>
      </c>
    </row>
    <row r="45" spans="1:5" ht="38.25">
      <c r="A45" t="s">
        <v>57</v>
      </c>
      <c r="E45" s="36" t="s">
        <v>585</v>
      </c>
    </row>
    <row r="46" spans="1:16" ht="12.75">
      <c r="A46" s="25" t="s">
        <v>49</v>
      </c>
      <c s="29" t="s">
        <v>46</v>
      </c>
      <c s="29" t="s">
        <v>148</v>
      </c>
      <c s="25" t="s">
        <v>67</v>
      </c>
      <c s="30" t="s">
        <v>154</v>
      </c>
      <c s="31" t="s">
        <v>93</v>
      </c>
      <c s="32">
        <v>6.72</v>
      </c>
      <c s="33">
        <v>0</v>
      </c>
      <c s="34">
        <f>ROUND(ROUND(H46,1)*ROUND(G46,3),1)</f>
      </c>
      <c r="O46">
        <f>(I46*21)/100</f>
      </c>
      <c t="s">
        <v>28</v>
      </c>
    </row>
    <row r="47" spans="1:5" ht="12.75">
      <c r="A47" s="35" t="s">
        <v>53</v>
      </c>
      <c r="E47" s="36" t="s">
        <v>67</v>
      </c>
    </row>
    <row r="48" spans="1:5" ht="25.5">
      <c r="A48" s="37" t="s">
        <v>55</v>
      </c>
      <c r="E48" s="38" t="s">
        <v>586</v>
      </c>
    </row>
    <row r="49" spans="1:5" ht="369.75">
      <c r="A49" t="s">
        <v>57</v>
      </c>
      <c r="E49" s="36" t="s">
        <v>152</v>
      </c>
    </row>
    <row r="50" spans="1:16" ht="12.75">
      <c r="A50" s="25" t="s">
        <v>49</v>
      </c>
      <c s="29" t="s">
        <v>101</v>
      </c>
      <c s="29" t="s">
        <v>168</v>
      </c>
      <c s="25" t="s">
        <v>67</v>
      </c>
      <c s="30" t="s">
        <v>169</v>
      </c>
      <c s="31" t="s">
        <v>93</v>
      </c>
      <c s="32">
        <v>179.616</v>
      </c>
      <c s="33">
        <v>0</v>
      </c>
      <c s="34">
        <f>ROUND(ROUND(H50,1)*ROUND(G50,3),1)</f>
      </c>
      <c r="O50">
        <f>(I50*21)/100</f>
      </c>
      <c t="s">
        <v>28</v>
      </c>
    </row>
    <row r="51" spans="1:5" ht="12.75">
      <c r="A51" s="35" t="s">
        <v>53</v>
      </c>
      <c r="E51" s="36" t="s">
        <v>67</v>
      </c>
    </row>
    <row r="52" spans="1:5" ht="63.75">
      <c r="A52" s="37" t="s">
        <v>55</v>
      </c>
      <c r="E52" s="38" t="s">
        <v>587</v>
      </c>
    </row>
    <row r="53" spans="1:5" ht="318.75">
      <c r="A53" t="s">
        <v>57</v>
      </c>
      <c r="E53" s="36" t="s">
        <v>166</v>
      </c>
    </row>
    <row r="54" spans="1:16" ht="12.75">
      <c r="A54" s="25" t="s">
        <v>49</v>
      </c>
      <c s="29" t="s">
        <v>106</v>
      </c>
      <c s="29" t="s">
        <v>178</v>
      </c>
      <c s="25" t="s">
        <v>67</v>
      </c>
      <c s="30" t="s">
        <v>179</v>
      </c>
      <c s="31" t="s">
        <v>93</v>
      </c>
      <c s="32">
        <v>125.216</v>
      </c>
      <c s="33">
        <v>0</v>
      </c>
      <c s="34">
        <f>ROUND(ROUND(H54,1)*ROUND(G54,3),1)</f>
      </c>
      <c r="O54">
        <f>(I54*21)/100</f>
      </c>
      <c t="s">
        <v>28</v>
      </c>
    </row>
    <row r="55" spans="1:5" ht="12.75">
      <c r="A55" s="35" t="s">
        <v>53</v>
      </c>
      <c r="E55" s="36" t="s">
        <v>67</v>
      </c>
    </row>
    <row r="56" spans="1:5" ht="63.75">
      <c r="A56" s="37" t="s">
        <v>55</v>
      </c>
      <c r="E56" s="38" t="s">
        <v>588</v>
      </c>
    </row>
    <row r="57" spans="1:5" ht="191.25">
      <c r="A57" t="s">
        <v>57</v>
      </c>
      <c r="E57" s="36" t="s">
        <v>589</v>
      </c>
    </row>
    <row r="58" spans="1:16" ht="12.75">
      <c r="A58" s="25" t="s">
        <v>49</v>
      </c>
      <c s="29" t="s">
        <v>110</v>
      </c>
      <c s="29" t="s">
        <v>195</v>
      </c>
      <c s="25" t="s">
        <v>67</v>
      </c>
      <c s="30" t="s">
        <v>196</v>
      </c>
      <c s="31" t="s">
        <v>93</v>
      </c>
      <c s="32">
        <v>106.816</v>
      </c>
      <c s="33">
        <v>0</v>
      </c>
      <c s="34">
        <f>ROUND(ROUND(H58,1)*ROUND(G58,3),1)</f>
      </c>
      <c r="O58">
        <f>(I58*21)/100</f>
      </c>
      <c t="s">
        <v>28</v>
      </c>
    </row>
    <row r="59" spans="1:5" ht="12.75">
      <c r="A59" s="35" t="s">
        <v>53</v>
      </c>
      <c r="E59" s="36" t="s">
        <v>67</v>
      </c>
    </row>
    <row r="60" spans="1:5" ht="63.75">
      <c r="A60" s="37" t="s">
        <v>55</v>
      </c>
      <c r="E60" s="38" t="s">
        <v>590</v>
      </c>
    </row>
    <row r="61" spans="1:5" ht="229.5">
      <c r="A61" t="s">
        <v>57</v>
      </c>
      <c r="E61" s="36" t="s">
        <v>202</v>
      </c>
    </row>
    <row r="62" spans="1:16" ht="12.75">
      <c r="A62" s="25" t="s">
        <v>49</v>
      </c>
      <c s="29" t="s">
        <v>115</v>
      </c>
      <c s="29" t="s">
        <v>214</v>
      </c>
      <c s="25" t="s">
        <v>67</v>
      </c>
      <c s="30" t="s">
        <v>215</v>
      </c>
      <c s="31" t="s">
        <v>83</v>
      </c>
      <c s="32">
        <v>61.6</v>
      </c>
      <c s="33">
        <v>0</v>
      </c>
      <c s="34">
        <f>ROUND(ROUND(H62,1)*ROUND(G62,3),1)</f>
      </c>
      <c r="O62">
        <f>(I62*21)/100</f>
      </c>
      <c t="s">
        <v>28</v>
      </c>
    </row>
    <row r="63" spans="1:5" ht="12.75">
      <c r="A63" s="35" t="s">
        <v>53</v>
      </c>
      <c r="E63" s="36" t="s">
        <v>67</v>
      </c>
    </row>
    <row r="64" spans="1:5" ht="51">
      <c r="A64" s="37" t="s">
        <v>55</v>
      </c>
      <c r="E64" s="38" t="s">
        <v>591</v>
      </c>
    </row>
    <row r="65" spans="1:5" ht="25.5">
      <c r="A65" t="s">
        <v>57</v>
      </c>
      <c r="E65" s="36" t="s">
        <v>217</v>
      </c>
    </row>
    <row r="66" spans="1:16" ht="12.75">
      <c r="A66" s="25" t="s">
        <v>49</v>
      </c>
      <c s="29" t="s">
        <v>120</v>
      </c>
      <c s="29" t="s">
        <v>507</v>
      </c>
      <c s="25" t="s">
        <v>67</v>
      </c>
      <c s="30" t="s">
        <v>508</v>
      </c>
      <c s="31" t="s">
        <v>83</v>
      </c>
      <c s="32">
        <v>18.4</v>
      </c>
      <c s="33">
        <v>0</v>
      </c>
      <c s="34">
        <f>ROUND(ROUND(H66,1)*ROUND(G66,3),1)</f>
      </c>
      <c r="O66">
        <f>(I66*21)/100</f>
      </c>
      <c t="s">
        <v>28</v>
      </c>
    </row>
    <row r="67" spans="1:5" ht="12.75">
      <c r="A67" s="35" t="s">
        <v>53</v>
      </c>
      <c r="E67" s="36" t="s">
        <v>67</v>
      </c>
    </row>
    <row r="68" spans="1:5" ht="63.75">
      <c r="A68" s="37" t="s">
        <v>55</v>
      </c>
      <c r="E68" s="38" t="s">
        <v>592</v>
      </c>
    </row>
    <row r="69" spans="1:5" ht="38.25">
      <c r="A69" t="s">
        <v>57</v>
      </c>
      <c r="E69" s="36" t="s">
        <v>506</v>
      </c>
    </row>
    <row r="70" spans="1:16" ht="12.75">
      <c r="A70" s="25" t="s">
        <v>49</v>
      </c>
      <c s="29" t="s">
        <v>124</v>
      </c>
      <c s="29" t="s">
        <v>511</v>
      </c>
      <c s="25" t="s">
        <v>67</v>
      </c>
      <c s="30" t="s">
        <v>512</v>
      </c>
      <c s="31" t="s">
        <v>83</v>
      </c>
      <c s="32">
        <v>92</v>
      </c>
      <c s="33">
        <v>0</v>
      </c>
      <c s="34">
        <f>ROUND(ROUND(H70,1)*ROUND(G70,3),1)</f>
      </c>
      <c r="O70">
        <f>(I70*21)/100</f>
      </c>
      <c t="s">
        <v>28</v>
      </c>
    </row>
    <row r="71" spans="1:5" ht="12.75">
      <c r="A71" s="35" t="s">
        <v>53</v>
      </c>
      <c r="E71" s="36" t="s">
        <v>67</v>
      </c>
    </row>
    <row r="72" spans="1:5" ht="63.75">
      <c r="A72" s="37" t="s">
        <v>55</v>
      </c>
      <c r="E72" s="38" t="s">
        <v>593</v>
      </c>
    </row>
    <row r="73" spans="1:5" ht="25.5">
      <c r="A73" t="s">
        <v>57</v>
      </c>
      <c r="E73" s="36" t="s">
        <v>513</v>
      </c>
    </row>
    <row r="74" spans="1:18" ht="12.75" customHeight="1">
      <c r="A74" s="6" t="s">
        <v>47</v>
      </c>
      <c s="6"/>
      <c s="40" t="s">
        <v>28</v>
      </c>
      <c s="6"/>
      <c s="27" t="s">
        <v>594</v>
      </c>
      <c s="6"/>
      <c s="6"/>
      <c s="6"/>
      <c s="41">
        <f>0+Q74</f>
      </c>
      <c r="O74">
        <f>0+R74</f>
      </c>
      <c r="Q74">
        <f>0+I75+I79+I83+I87</f>
      </c>
      <c>
        <f>0+O75+O79+O83+O87</f>
      </c>
    </row>
    <row r="75" spans="1:16" ht="12.75">
      <c r="A75" s="25" t="s">
        <v>49</v>
      </c>
      <c s="29" t="s">
        <v>128</v>
      </c>
      <c s="29" t="s">
        <v>595</v>
      </c>
      <c s="25" t="s">
        <v>67</v>
      </c>
      <c s="30" t="s">
        <v>596</v>
      </c>
      <c s="31" t="s">
        <v>118</v>
      </c>
      <c s="32">
        <v>36.3</v>
      </c>
      <c s="33">
        <v>0</v>
      </c>
      <c s="34">
        <f>ROUND(ROUND(H75,1)*ROUND(G75,3),1)</f>
      </c>
      <c r="O75">
        <f>(I75*21)/100</f>
      </c>
      <c t="s">
        <v>28</v>
      </c>
    </row>
    <row r="76" spans="1:5" ht="12.75">
      <c r="A76" s="35" t="s">
        <v>53</v>
      </c>
      <c r="E76" s="36" t="s">
        <v>67</v>
      </c>
    </row>
    <row r="77" spans="1:5" ht="25.5">
      <c r="A77" s="37" t="s">
        <v>55</v>
      </c>
      <c r="E77" s="38" t="s">
        <v>597</v>
      </c>
    </row>
    <row r="78" spans="1:5" ht="165.75">
      <c r="A78" t="s">
        <v>57</v>
      </c>
      <c r="E78" s="36" t="s">
        <v>598</v>
      </c>
    </row>
    <row r="79" spans="1:16" ht="12.75">
      <c r="A79" s="25" t="s">
        <v>49</v>
      </c>
      <c s="29" t="s">
        <v>132</v>
      </c>
      <c s="29" t="s">
        <v>599</v>
      </c>
      <c s="25" t="s">
        <v>67</v>
      </c>
      <c s="30" t="s">
        <v>600</v>
      </c>
      <c s="31" t="s">
        <v>93</v>
      </c>
      <c s="32">
        <v>5.909</v>
      </c>
      <c s="33">
        <v>0</v>
      </c>
      <c s="34">
        <f>ROUND(ROUND(H79,1)*ROUND(G79,3),1)</f>
      </c>
      <c r="O79">
        <f>(I79*21)/100</f>
      </c>
      <c t="s">
        <v>28</v>
      </c>
    </row>
    <row r="80" spans="1:5" ht="12.75">
      <c r="A80" s="35" t="s">
        <v>53</v>
      </c>
      <c r="E80" s="36" t="s">
        <v>67</v>
      </c>
    </row>
    <row r="81" spans="1:5" ht="63.75">
      <c r="A81" s="37" t="s">
        <v>55</v>
      </c>
      <c r="E81" s="38" t="s">
        <v>601</v>
      </c>
    </row>
    <row r="82" spans="1:5" ht="38.25">
      <c r="A82" t="s">
        <v>57</v>
      </c>
      <c r="E82" s="36" t="s">
        <v>602</v>
      </c>
    </row>
    <row r="83" spans="1:16" ht="12.75">
      <c r="A83" s="25" t="s">
        <v>49</v>
      </c>
      <c s="29" t="s">
        <v>137</v>
      </c>
      <c s="29" t="s">
        <v>603</v>
      </c>
      <c s="25" t="s">
        <v>67</v>
      </c>
      <c s="30" t="s">
        <v>604</v>
      </c>
      <c s="31" t="s">
        <v>93</v>
      </c>
      <c s="32">
        <v>31.295</v>
      </c>
      <c s="33">
        <v>0</v>
      </c>
      <c s="34">
        <f>ROUND(ROUND(H83,1)*ROUND(G83,3),1)</f>
      </c>
      <c r="O83">
        <f>(I83*21)/100</f>
      </c>
      <c t="s">
        <v>28</v>
      </c>
    </row>
    <row r="84" spans="1:5" ht="12.75">
      <c r="A84" s="35" t="s">
        <v>53</v>
      </c>
      <c r="E84" s="36" t="s">
        <v>67</v>
      </c>
    </row>
    <row r="85" spans="1:5" ht="63.75">
      <c r="A85" s="37" t="s">
        <v>55</v>
      </c>
      <c r="E85" s="38" t="s">
        <v>605</v>
      </c>
    </row>
    <row r="86" spans="1:5" ht="369.75">
      <c r="A86" t="s">
        <v>57</v>
      </c>
      <c r="E86" s="36" t="s">
        <v>606</v>
      </c>
    </row>
    <row r="87" spans="1:16" ht="12.75">
      <c r="A87" s="25" t="s">
        <v>49</v>
      </c>
      <c s="29" t="s">
        <v>141</v>
      </c>
      <c s="29" t="s">
        <v>607</v>
      </c>
      <c s="25" t="s">
        <v>67</v>
      </c>
      <c s="30" t="s">
        <v>608</v>
      </c>
      <c s="31" t="s">
        <v>52</v>
      </c>
      <c s="32">
        <v>3.13</v>
      </c>
      <c s="33">
        <v>0</v>
      </c>
      <c s="34">
        <f>ROUND(ROUND(H87,1)*ROUND(G87,3),1)</f>
      </c>
      <c r="O87">
        <f>(I87*21)/100</f>
      </c>
      <c t="s">
        <v>28</v>
      </c>
    </row>
    <row r="88" spans="1:5" ht="12.75">
      <c r="A88" s="35" t="s">
        <v>53</v>
      </c>
      <c r="E88" s="36" t="s">
        <v>67</v>
      </c>
    </row>
    <row r="89" spans="1:5" ht="63.75">
      <c r="A89" s="37" t="s">
        <v>55</v>
      </c>
      <c r="E89" s="38" t="s">
        <v>609</v>
      </c>
    </row>
    <row r="90" spans="1:5" ht="267.75">
      <c r="A90" t="s">
        <v>57</v>
      </c>
      <c r="E90" s="36" t="s">
        <v>233</v>
      </c>
    </row>
    <row r="91" spans="1:18" ht="12.75" customHeight="1">
      <c r="A91" s="6" t="s">
        <v>47</v>
      </c>
      <c s="6"/>
      <c s="40" t="s">
        <v>26</v>
      </c>
      <c s="6"/>
      <c s="27" t="s">
        <v>610</v>
      </c>
      <c s="6"/>
      <c s="6"/>
      <c s="6"/>
      <c s="41">
        <f>0+Q91</f>
      </c>
      <c r="O91">
        <f>0+R91</f>
      </c>
      <c r="Q91">
        <f>0+I92+I96+I100+I104+I108+I112</f>
      </c>
      <c>
        <f>0+O92+O96+O100+O104+O108+O112</f>
      </c>
    </row>
    <row r="92" spans="1:16" ht="12.75">
      <c r="A92" s="25" t="s">
        <v>49</v>
      </c>
      <c s="29" t="s">
        <v>147</v>
      </c>
      <c s="29" t="s">
        <v>611</v>
      </c>
      <c s="25" t="s">
        <v>67</v>
      </c>
      <c s="30" t="s">
        <v>612</v>
      </c>
      <c s="31" t="s">
        <v>93</v>
      </c>
      <c s="32">
        <v>12.03</v>
      </c>
      <c s="33">
        <v>0</v>
      </c>
      <c s="34">
        <f>ROUND(ROUND(H92,1)*ROUND(G92,3),1)</f>
      </c>
      <c r="O92">
        <f>(I92*21)/100</f>
      </c>
      <c t="s">
        <v>28</v>
      </c>
    </row>
    <row r="93" spans="1:5" ht="12.75">
      <c r="A93" s="35" t="s">
        <v>53</v>
      </c>
      <c r="E93" s="36" t="s">
        <v>67</v>
      </c>
    </row>
    <row r="94" spans="1:5" ht="63.75">
      <c r="A94" s="37" t="s">
        <v>55</v>
      </c>
      <c r="E94" s="38" t="s">
        <v>613</v>
      </c>
    </row>
    <row r="95" spans="1:5" ht="229.5">
      <c r="A95" t="s">
        <v>57</v>
      </c>
      <c r="E95" s="36" t="s">
        <v>614</v>
      </c>
    </row>
    <row r="96" spans="1:16" ht="12.75">
      <c r="A96" s="25" t="s">
        <v>49</v>
      </c>
      <c s="29" t="s">
        <v>153</v>
      </c>
      <c s="29" t="s">
        <v>615</v>
      </c>
      <c s="25" t="s">
        <v>67</v>
      </c>
      <c s="30" t="s">
        <v>616</v>
      </c>
      <c s="31" t="s">
        <v>93</v>
      </c>
      <c s="32">
        <v>26.884</v>
      </c>
      <c s="33">
        <v>0</v>
      </c>
      <c s="34">
        <f>ROUND(ROUND(H96,1)*ROUND(G96,3),1)</f>
      </c>
      <c r="O96">
        <f>(I96*21)/100</f>
      </c>
      <c t="s">
        <v>28</v>
      </c>
    </row>
    <row r="97" spans="1:5" ht="12.75">
      <c r="A97" s="35" t="s">
        <v>53</v>
      </c>
      <c r="E97" s="36" t="s">
        <v>67</v>
      </c>
    </row>
    <row r="98" spans="1:5" ht="63.75">
      <c r="A98" s="37" t="s">
        <v>55</v>
      </c>
      <c r="E98" s="38" t="s">
        <v>617</v>
      </c>
    </row>
    <row r="99" spans="1:5" ht="369.75">
      <c r="A99" t="s">
        <v>57</v>
      </c>
      <c r="E99" s="36" t="s">
        <v>606</v>
      </c>
    </row>
    <row r="100" spans="1:16" ht="12.75">
      <c r="A100" s="25" t="s">
        <v>49</v>
      </c>
      <c s="29" t="s">
        <v>157</v>
      </c>
      <c s="29" t="s">
        <v>618</v>
      </c>
      <c s="25" t="s">
        <v>67</v>
      </c>
      <c s="30" t="s">
        <v>619</v>
      </c>
      <c s="31" t="s">
        <v>52</v>
      </c>
      <c s="32">
        <v>4.033</v>
      </c>
      <c s="33">
        <v>0</v>
      </c>
      <c s="34">
        <f>ROUND(ROUND(H100,1)*ROUND(G100,3),1)</f>
      </c>
      <c r="O100">
        <f>(I100*21)/100</f>
      </c>
      <c t="s">
        <v>28</v>
      </c>
    </row>
    <row r="101" spans="1:5" ht="12.75">
      <c r="A101" s="35" t="s">
        <v>53</v>
      </c>
      <c r="E101" s="36" t="s">
        <v>67</v>
      </c>
    </row>
    <row r="102" spans="1:5" ht="63.75">
      <c r="A102" s="37" t="s">
        <v>55</v>
      </c>
      <c r="E102" s="38" t="s">
        <v>620</v>
      </c>
    </row>
    <row r="103" spans="1:5" ht="267.75">
      <c r="A103" t="s">
        <v>57</v>
      </c>
      <c r="E103" s="36" t="s">
        <v>233</v>
      </c>
    </row>
    <row r="104" spans="1:16" ht="12.75">
      <c r="A104" s="25" t="s">
        <v>49</v>
      </c>
      <c s="29" t="s">
        <v>161</v>
      </c>
      <c s="29" t="s">
        <v>621</v>
      </c>
      <c s="25" t="s">
        <v>27</v>
      </c>
      <c s="30" t="s">
        <v>622</v>
      </c>
      <c s="31" t="s">
        <v>623</v>
      </c>
      <c s="32">
        <v>1</v>
      </c>
      <c s="33">
        <v>0</v>
      </c>
      <c s="34">
        <f>ROUND(ROUND(H104,1)*ROUND(G104,3),1)</f>
      </c>
      <c r="O104">
        <f>(I104*21)/100</f>
      </c>
      <c t="s">
        <v>28</v>
      </c>
    </row>
    <row r="105" spans="1:5" ht="102">
      <c r="A105" s="35" t="s">
        <v>53</v>
      </c>
      <c r="E105" s="36" t="s">
        <v>624</v>
      </c>
    </row>
    <row r="106" spans="1:5" ht="12.75">
      <c r="A106" s="37" t="s">
        <v>55</v>
      </c>
      <c r="E106" s="38" t="s">
        <v>67</v>
      </c>
    </row>
    <row r="107" spans="1:5" ht="306">
      <c r="A107" t="s">
        <v>57</v>
      </c>
      <c r="E107" s="36" t="s">
        <v>625</v>
      </c>
    </row>
    <row r="108" spans="1:16" ht="12.75">
      <c r="A108" s="25" t="s">
        <v>49</v>
      </c>
      <c s="29" t="s">
        <v>167</v>
      </c>
      <c s="29" t="s">
        <v>621</v>
      </c>
      <c s="25" t="s">
        <v>28</v>
      </c>
      <c s="30" t="s">
        <v>626</v>
      </c>
      <c s="31" t="s">
        <v>623</v>
      </c>
      <c s="32">
        <v>1</v>
      </c>
      <c s="33">
        <v>0</v>
      </c>
      <c s="34">
        <f>ROUND(ROUND(H108,1)*ROUND(G108,3),1)</f>
      </c>
      <c r="O108">
        <f>(I108*21)/100</f>
      </c>
      <c t="s">
        <v>28</v>
      </c>
    </row>
    <row r="109" spans="1:5" ht="76.5">
      <c r="A109" s="35" t="s">
        <v>53</v>
      </c>
      <c r="E109" s="36" t="s">
        <v>627</v>
      </c>
    </row>
    <row r="110" spans="1:5" ht="12.75">
      <c r="A110" s="37" t="s">
        <v>55</v>
      </c>
      <c r="E110" s="38" t="s">
        <v>67</v>
      </c>
    </row>
    <row r="111" spans="1:5" ht="306">
      <c r="A111" t="s">
        <v>57</v>
      </c>
      <c r="E111" s="36" t="s">
        <v>625</v>
      </c>
    </row>
    <row r="112" spans="1:16" ht="12.75">
      <c r="A112" s="25" t="s">
        <v>49</v>
      </c>
      <c s="29" t="s">
        <v>172</v>
      </c>
      <c s="29" t="s">
        <v>628</v>
      </c>
      <c s="25" t="s">
        <v>27</v>
      </c>
      <c s="30" t="s">
        <v>629</v>
      </c>
      <c s="31" t="s">
        <v>52</v>
      </c>
      <c s="32">
        <v>0.066</v>
      </c>
      <c s="33">
        <v>0</v>
      </c>
      <c s="34">
        <f>ROUND(ROUND(H112,1)*ROUND(G112,3),1)</f>
      </c>
      <c r="O112">
        <f>(I112*21)/100</f>
      </c>
      <c t="s">
        <v>28</v>
      </c>
    </row>
    <row r="113" spans="1:5" ht="51">
      <c r="A113" s="35" t="s">
        <v>53</v>
      </c>
      <c r="E113" s="36" t="s">
        <v>630</v>
      </c>
    </row>
    <row r="114" spans="1:5" ht="25.5">
      <c r="A114" s="37" t="s">
        <v>55</v>
      </c>
      <c r="E114" s="38" t="s">
        <v>631</v>
      </c>
    </row>
    <row r="115" spans="1:5" ht="318.75">
      <c r="A115" t="s">
        <v>57</v>
      </c>
      <c r="E115" s="36" t="s">
        <v>632</v>
      </c>
    </row>
    <row r="116" spans="1:18" ht="12.75" customHeight="1">
      <c r="A116" s="6" t="s">
        <v>47</v>
      </c>
      <c s="6"/>
      <c s="40" t="s">
        <v>37</v>
      </c>
      <c s="6"/>
      <c s="27" t="s">
        <v>224</v>
      </c>
      <c s="6"/>
      <c s="6"/>
      <c s="6"/>
      <c s="41">
        <f>0+Q116</f>
      </c>
      <c r="O116">
        <f>0+R116</f>
      </c>
      <c r="Q116">
        <f>0+I117</f>
      </c>
      <c>
        <f>0+O117</f>
      </c>
    </row>
    <row r="117" spans="1:16" ht="12.75">
      <c r="A117" s="25" t="s">
        <v>49</v>
      </c>
      <c s="29" t="s">
        <v>177</v>
      </c>
      <c s="29" t="s">
        <v>633</v>
      </c>
      <c s="25" t="s">
        <v>67</v>
      </c>
      <c s="30" t="s">
        <v>634</v>
      </c>
      <c s="31" t="s">
        <v>93</v>
      </c>
      <c s="32">
        <v>6.791</v>
      </c>
      <c s="33">
        <v>0</v>
      </c>
      <c s="34">
        <f>ROUND(ROUND(H117,1)*ROUND(G117,3),1)</f>
      </c>
      <c r="O117">
        <f>(I117*21)/100</f>
      </c>
      <c t="s">
        <v>28</v>
      </c>
    </row>
    <row r="118" spans="1:5" ht="12.75">
      <c r="A118" s="35" t="s">
        <v>53</v>
      </c>
      <c r="E118" s="36" t="s">
        <v>67</v>
      </c>
    </row>
    <row r="119" spans="1:5" ht="63.75">
      <c r="A119" s="37" t="s">
        <v>55</v>
      </c>
      <c r="E119" s="38" t="s">
        <v>635</v>
      </c>
    </row>
    <row r="120" spans="1:5" ht="369.75">
      <c r="A120" t="s">
        <v>57</v>
      </c>
      <c r="E120" s="36" t="s">
        <v>229</v>
      </c>
    </row>
    <row r="121" spans="1:18" ht="12.75" customHeight="1">
      <c r="A121" s="6" t="s">
        <v>47</v>
      </c>
      <c s="6"/>
      <c s="40" t="s">
        <v>39</v>
      </c>
      <c s="6"/>
      <c s="27" t="s">
        <v>30</v>
      </c>
      <c s="6"/>
      <c s="6"/>
      <c s="6"/>
      <c s="41">
        <f>0+Q121</f>
      </c>
      <c r="O121">
        <f>0+R121</f>
      </c>
      <c r="Q121">
        <f>0+I122+I126+I130</f>
      </c>
      <c>
        <f>0+O122+O126+O130</f>
      </c>
    </row>
    <row r="122" spans="1:16" ht="25.5">
      <c r="A122" s="25" t="s">
        <v>49</v>
      </c>
      <c s="29" t="s">
        <v>183</v>
      </c>
      <c s="29" t="s">
        <v>514</v>
      </c>
      <c s="25" t="s">
        <v>67</v>
      </c>
      <c s="30" t="s">
        <v>515</v>
      </c>
      <c s="31" t="s">
        <v>83</v>
      </c>
      <c s="32">
        <v>32</v>
      </c>
      <c s="33">
        <v>0</v>
      </c>
      <c s="34">
        <f>ROUND(ROUND(H122,1)*ROUND(G122,3),1)</f>
      </c>
      <c r="O122">
        <f>(I122*21)/100</f>
      </c>
      <c t="s">
        <v>28</v>
      </c>
    </row>
    <row r="123" spans="1:5" ht="12.75">
      <c r="A123" s="35" t="s">
        <v>53</v>
      </c>
      <c r="E123" s="36" t="s">
        <v>636</v>
      </c>
    </row>
    <row r="124" spans="1:5" ht="25.5">
      <c r="A124" s="37" t="s">
        <v>55</v>
      </c>
      <c r="E124" s="38" t="s">
        <v>637</v>
      </c>
    </row>
    <row r="125" spans="1:5" ht="51">
      <c r="A125" t="s">
        <v>57</v>
      </c>
      <c r="E125" s="36" t="s">
        <v>250</v>
      </c>
    </row>
    <row r="126" spans="1:16" ht="12.75">
      <c r="A126" s="25" t="s">
        <v>49</v>
      </c>
      <c s="29" t="s">
        <v>189</v>
      </c>
      <c s="29" t="s">
        <v>246</v>
      </c>
      <c s="25" t="s">
        <v>67</v>
      </c>
      <c s="30" t="s">
        <v>247</v>
      </c>
      <c s="31" t="s">
        <v>83</v>
      </c>
      <c s="32">
        <v>32</v>
      </c>
      <c s="33">
        <v>0</v>
      </c>
      <c s="34">
        <f>ROUND(ROUND(H126,1)*ROUND(G126,3),1)</f>
      </c>
      <c r="O126">
        <f>(I126*21)/100</f>
      </c>
      <c t="s">
        <v>28</v>
      </c>
    </row>
    <row r="127" spans="1:5" ht="12.75">
      <c r="A127" s="35" t="s">
        <v>53</v>
      </c>
      <c r="E127" s="36" t="s">
        <v>636</v>
      </c>
    </row>
    <row r="128" spans="1:5" ht="25.5">
      <c r="A128" s="37" t="s">
        <v>55</v>
      </c>
      <c r="E128" s="38" t="s">
        <v>637</v>
      </c>
    </row>
    <row r="129" spans="1:5" ht="51">
      <c r="A129" t="s">
        <v>57</v>
      </c>
      <c r="E129" s="36" t="s">
        <v>250</v>
      </c>
    </row>
    <row r="130" spans="1:16" ht="12.75">
      <c r="A130" s="25" t="s">
        <v>49</v>
      </c>
      <c s="29" t="s">
        <v>194</v>
      </c>
      <c s="29" t="s">
        <v>521</v>
      </c>
      <c s="25" t="s">
        <v>67</v>
      </c>
      <c s="30" t="s">
        <v>522</v>
      </c>
      <c s="31" t="s">
        <v>83</v>
      </c>
      <c s="32">
        <v>33.6</v>
      </c>
      <c s="33">
        <v>0</v>
      </c>
      <c s="34">
        <f>ROUND(ROUND(H130,1)*ROUND(G130,3),1)</f>
      </c>
      <c r="O130">
        <f>(I130*21)/100</f>
      </c>
      <c t="s">
        <v>28</v>
      </c>
    </row>
    <row r="131" spans="1:5" ht="38.25">
      <c r="A131" s="35" t="s">
        <v>53</v>
      </c>
      <c r="E131" s="36" t="s">
        <v>638</v>
      </c>
    </row>
    <row r="132" spans="1:5" ht="25.5">
      <c r="A132" s="37" t="s">
        <v>55</v>
      </c>
      <c r="E132" s="38" t="s">
        <v>639</v>
      </c>
    </row>
    <row r="133" spans="1:5" ht="153">
      <c r="A133" t="s">
        <v>57</v>
      </c>
      <c r="E133" s="36" t="s">
        <v>288</v>
      </c>
    </row>
    <row r="134" spans="1:18" ht="12.75" customHeight="1">
      <c r="A134" s="6" t="s">
        <v>47</v>
      </c>
      <c s="6"/>
      <c s="40" t="s">
        <v>86</v>
      </c>
      <c s="6"/>
      <c s="27" t="s">
        <v>305</v>
      </c>
      <c s="6"/>
      <c s="6"/>
      <c s="6"/>
      <c s="41">
        <f>0+Q134</f>
      </c>
      <c r="O134">
        <f>0+R134</f>
      </c>
      <c r="Q134">
        <f>0+I135</f>
      </c>
      <c>
        <f>0+O135</f>
      </c>
    </row>
    <row r="135" spans="1:16" ht="12.75">
      <c r="A135" s="25" t="s">
        <v>49</v>
      </c>
      <c s="29" t="s">
        <v>200</v>
      </c>
      <c s="29" t="s">
        <v>640</v>
      </c>
      <c s="25" t="s">
        <v>67</v>
      </c>
      <c s="30" t="s">
        <v>641</v>
      </c>
      <c s="31" t="s">
        <v>118</v>
      </c>
      <c s="32">
        <v>5</v>
      </c>
      <c s="33">
        <v>0</v>
      </c>
      <c s="34">
        <f>ROUND(ROUND(H135,1)*ROUND(G135,3),1)</f>
      </c>
      <c r="O135">
        <f>(I135*21)/100</f>
      </c>
      <c t="s">
        <v>28</v>
      </c>
    </row>
    <row r="136" spans="1:5" ht="25.5">
      <c r="A136" s="35" t="s">
        <v>53</v>
      </c>
      <c r="E136" s="36" t="s">
        <v>642</v>
      </c>
    </row>
    <row r="137" spans="1:5" ht="12.75">
      <c r="A137" s="37" t="s">
        <v>55</v>
      </c>
      <c r="E137" s="38" t="s">
        <v>67</v>
      </c>
    </row>
    <row r="138" spans="1:5" ht="255">
      <c r="A138" t="s">
        <v>57</v>
      </c>
      <c r="E138" s="36" t="s">
        <v>311</v>
      </c>
    </row>
    <row r="139" spans="1:18" ht="12.75" customHeight="1">
      <c r="A139" s="6" t="s">
        <v>47</v>
      </c>
      <c s="6"/>
      <c s="40" t="s">
        <v>44</v>
      </c>
      <c s="6"/>
      <c s="27" t="s">
        <v>357</v>
      </c>
      <c s="6"/>
      <c s="6"/>
      <c s="6"/>
      <c s="41">
        <f>0+Q139</f>
      </c>
      <c r="O139">
        <f>0+R139</f>
      </c>
      <c r="Q139">
        <f>0+I140+I144+I148+I152+I156+I160+I164</f>
      </c>
      <c>
        <f>0+O140+O144+O148+O152+O156+O160+O164</f>
      </c>
    </row>
    <row r="140" spans="1:16" ht="12.75">
      <c r="A140" s="25" t="s">
        <v>49</v>
      </c>
      <c s="29" t="s">
        <v>203</v>
      </c>
      <c s="29" t="s">
        <v>555</v>
      </c>
      <c s="25" t="s">
        <v>67</v>
      </c>
      <c s="30" t="s">
        <v>556</v>
      </c>
      <c s="31" t="s">
        <v>118</v>
      </c>
      <c s="32">
        <v>25.2</v>
      </c>
      <c s="33">
        <v>0</v>
      </c>
      <c s="34">
        <f>ROUND(ROUND(H140,1)*ROUND(G140,3),1)</f>
      </c>
      <c r="O140">
        <f>(I140*21)/100</f>
      </c>
      <c t="s">
        <v>28</v>
      </c>
    </row>
    <row r="141" spans="1:5" ht="12.75">
      <c r="A141" s="35" t="s">
        <v>53</v>
      </c>
      <c r="E141" s="36" t="s">
        <v>636</v>
      </c>
    </row>
    <row r="142" spans="1:5" ht="12.75">
      <c r="A142" s="37" t="s">
        <v>55</v>
      </c>
      <c r="E142" s="38" t="s">
        <v>643</v>
      </c>
    </row>
    <row r="143" spans="1:5" ht="51">
      <c r="A143" t="s">
        <v>57</v>
      </c>
      <c r="E143" s="36" t="s">
        <v>558</v>
      </c>
    </row>
    <row r="144" spans="1:16" ht="12.75">
      <c r="A144" s="25" t="s">
        <v>49</v>
      </c>
      <c s="29" t="s">
        <v>209</v>
      </c>
      <c s="29" t="s">
        <v>644</v>
      </c>
      <c s="25" t="s">
        <v>67</v>
      </c>
      <c s="30" t="s">
        <v>645</v>
      </c>
      <c s="31" t="s">
        <v>83</v>
      </c>
      <c s="32">
        <v>0.22</v>
      </c>
      <c s="33">
        <v>0</v>
      </c>
      <c s="34">
        <f>ROUND(ROUND(H144,1)*ROUND(G144,3),1)</f>
      </c>
      <c r="O144">
        <f>(I144*21)/100</f>
      </c>
      <c t="s">
        <v>28</v>
      </c>
    </row>
    <row r="145" spans="1:5" ht="12.75">
      <c r="A145" s="35" t="s">
        <v>53</v>
      </c>
      <c r="E145" s="36" t="s">
        <v>67</v>
      </c>
    </row>
    <row r="146" spans="1:5" ht="25.5">
      <c r="A146" s="37" t="s">
        <v>55</v>
      </c>
      <c r="E146" s="38" t="s">
        <v>646</v>
      </c>
    </row>
    <row r="147" spans="1:5" ht="25.5">
      <c r="A147" t="s">
        <v>57</v>
      </c>
      <c r="E147" s="36" t="s">
        <v>647</v>
      </c>
    </row>
    <row r="148" spans="1:16" ht="12.75">
      <c r="A148" s="25" t="s">
        <v>49</v>
      </c>
      <c s="29" t="s">
        <v>213</v>
      </c>
      <c s="29" t="s">
        <v>648</v>
      </c>
      <c s="25" t="s">
        <v>67</v>
      </c>
      <c s="30" t="s">
        <v>649</v>
      </c>
      <c s="31" t="s">
        <v>83</v>
      </c>
      <c s="32">
        <v>0.88</v>
      </c>
      <c s="33">
        <v>0</v>
      </c>
      <c s="34">
        <f>ROUND(ROUND(H148,1)*ROUND(G148,3),1)</f>
      </c>
      <c r="O148">
        <f>(I148*21)/100</f>
      </c>
      <c t="s">
        <v>28</v>
      </c>
    </row>
    <row r="149" spans="1:5" ht="12.75">
      <c r="A149" s="35" t="s">
        <v>53</v>
      </c>
      <c r="E149" s="36" t="s">
        <v>67</v>
      </c>
    </row>
    <row r="150" spans="1:5" ht="25.5">
      <c r="A150" s="37" t="s">
        <v>55</v>
      </c>
      <c r="E150" s="38" t="s">
        <v>650</v>
      </c>
    </row>
    <row r="151" spans="1:5" ht="25.5">
      <c r="A151" t="s">
        <v>57</v>
      </c>
      <c r="E151" s="36" t="s">
        <v>651</v>
      </c>
    </row>
    <row r="152" spans="1:16" ht="12.75">
      <c r="A152" s="25" t="s">
        <v>49</v>
      </c>
      <c s="29" t="s">
        <v>218</v>
      </c>
      <c s="29" t="s">
        <v>652</v>
      </c>
      <c s="25" t="s">
        <v>67</v>
      </c>
      <c s="30" t="s">
        <v>653</v>
      </c>
      <c s="31" t="s">
        <v>93</v>
      </c>
      <c s="32">
        <v>18.48</v>
      </c>
      <c s="33">
        <v>0</v>
      </c>
      <c s="34">
        <f>ROUND(ROUND(H152,1)*ROUND(G152,3),1)</f>
      </c>
      <c r="O152">
        <f>(I152*21)/100</f>
      </c>
      <c t="s">
        <v>28</v>
      </c>
    </row>
    <row r="153" spans="1:5" ht="12.75">
      <c r="A153" s="35" t="s">
        <v>53</v>
      </c>
      <c r="E153" s="36" t="s">
        <v>67</v>
      </c>
    </row>
    <row r="154" spans="1:5" ht="25.5">
      <c r="A154" s="37" t="s">
        <v>55</v>
      </c>
      <c r="E154" s="38" t="s">
        <v>654</v>
      </c>
    </row>
    <row r="155" spans="1:5" ht="76.5">
      <c r="A155" t="s">
        <v>57</v>
      </c>
      <c r="E155" s="36" t="s">
        <v>452</v>
      </c>
    </row>
    <row r="156" spans="1:16" ht="12.75">
      <c r="A156" s="25" t="s">
        <v>49</v>
      </c>
      <c s="29" t="s">
        <v>225</v>
      </c>
      <c s="29" t="s">
        <v>448</v>
      </c>
      <c s="25" t="s">
        <v>67</v>
      </c>
      <c s="30" t="s">
        <v>449</v>
      </c>
      <c s="31" t="s">
        <v>93</v>
      </c>
      <c s="32">
        <v>7.622</v>
      </c>
      <c s="33">
        <v>0</v>
      </c>
      <c s="34">
        <f>ROUND(ROUND(H156,1)*ROUND(G156,3),1)</f>
      </c>
      <c r="O156">
        <f>(I156*21)/100</f>
      </c>
      <c t="s">
        <v>28</v>
      </c>
    </row>
    <row r="157" spans="1:5" ht="12.75">
      <c r="A157" s="35" t="s">
        <v>53</v>
      </c>
      <c r="E157" s="36" t="s">
        <v>67</v>
      </c>
    </row>
    <row r="158" spans="1:5" ht="63.75">
      <c r="A158" s="37" t="s">
        <v>55</v>
      </c>
      <c r="E158" s="38" t="s">
        <v>573</v>
      </c>
    </row>
    <row r="159" spans="1:5" ht="76.5">
      <c r="A159" t="s">
        <v>57</v>
      </c>
      <c r="E159" s="36" t="s">
        <v>452</v>
      </c>
    </row>
    <row r="160" spans="1:16" ht="12.75">
      <c r="A160" s="25" t="s">
        <v>49</v>
      </c>
      <c s="29" t="s">
        <v>230</v>
      </c>
      <c s="29" t="s">
        <v>567</v>
      </c>
      <c s="25" t="s">
        <v>67</v>
      </c>
      <c s="30" t="s">
        <v>568</v>
      </c>
      <c s="31" t="s">
        <v>321</v>
      </c>
      <c s="32">
        <v>2</v>
      </c>
      <c s="33">
        <v>0</v>
      </c>
      <c s="34">
        <f>ROUND(ROUND(H160,1)*ROUND(G160,3),1)</f>
      </c>
      <c r="O160">
        <f>(I160*21)/100</f>
      </c>
      <c t="s">
        <v>28</v>
      </c>
    </row>
    <row r="161" spans="1:5" ht="25.5">
      <c r="A161" s="35" t="s">
        <v>53</v>
      </c>
      <c r="E161" s="36" t="s">
        <v>655</v>
      </c>
    </row>
    <row r="162" spans="1:5" ht="12.75">
      <c r="A162" s="37" t="s">
        <v>55</v>
      </c>
      <c r="E162" s="38" t="s">
        <v>67</v>
      </c>
    </row>
    <row r="163" spans="1:5" ht="89.25">
      <c r="A163" t="s">
        <v>57</v>
      </c>
      <c r="E163" s="36" t="s">
        <v>656</v>
      </c>
    </row>
    <row r="164" spans="1:16" ht="12.75">
      <c r="A164" s="25" t="s">
        <v>49</v>
      </c>
      <c s="29" t="s">
        <v>234</v>
      </c>
      <c s="29" t="s">
        <v>657</v>
      </c>
      <c s="25" t="s">
        <v>67</v>
      </c>
      <c s="30" t="s">
        <v>658</v>
      </c>
      <c s="31" t="s">
        <v>659</v>
      </c>
      <c s="32">
        <v>45.54</v>
      </c>
      <c s="33">
        <v>0</v>
      </c>
      <c s="34">
        <f>ROUND(ROUND(H164,1)*ROUND(G164,3),1)</f>
      </c>
      <c r="O164">
        <f>(I164*21)/100</f>
      </c>
      <c t="s">
        <v>28</v>
      </c>
    </row>
    <row r="165" spans="1:5" ht="12.75">
      <c r="A165" s="35" t="s">
        <v>53</v>
      </c>
      <c r="E165" s="36" t="s">
        <v>660</v>
      </c>
    </row>
    <row r="166" spans="1:5" ht="25.5">
      <c r="A166" s="37" t="s">
        <v>55</v>
      </c>
      <c r="E166" s="38" t="s">
        <v>661</v>
      </c>
    </row>
    <row r="167" spans="1:5" ht="216.75">
      <c r="A167" t="s">
        <v>57</v>
      </c>
      <c r="E167" s="36" t="s">
        <v>662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0+O8+O89+O110+O151+O156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665</v>
      </c>
      <c s="42">
        <f>0+I8+I89+I110+I151+I156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665</v>
      </c>
      <c s="6"/>
      <c s="18" t="s">
        <v>666</v>
      </c>
      <c s="16" t="s">
        <v>663</v>
      </c>
      <c s="16" t="s">
        <v>664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667</v>
      </c>
      <c s="19"/>
      <c s="27" t="s">
        <v>668</v>
      </c>
      <c s="19"/>
      <c s="19"/>
      <c s="19"/>
      <c s="28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12.75">
      <c r="A9" s="25" t="s">
        <v>49</v>
      </c>
      <c s="29" t="s">
        <v>27</v>
      </c>
      <c s="29" t="s">
        <v>669</v>
      </c>
      <c s="25" t="s">
        <v>67</v>
      </c>
      <c s="30" t="s">
        <v>670</v>
      </c>
      <c s="31" t="s">
        <v>671</v>
      </c>
      <c s="32">
        <v>43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12.75">
      <c r="A10" s="35" t="s">
        <v>53</v>
      </c>
      <c r="E10" s="36" t="s">
        <v>670</v>
      </c>
    </row>
    <row r="11" spans="1:5" ht="12.75">
      <c r="A11" s="37" t="s">
        <v>55</v>
      </c>
      <c r="E11" s="38" t="s">
        <v>67</v>
      </c>
    </row>
    <row r="12" spans="1:5" ht="12.75">
      <c r="A12" t="s">
        <v>57</v>
      </c>
      <c r="E12" s="36" t="s">
        <v>67</v>
      </c>
    </row>
    <row r="13" spans="1:16" ht="12.75">
      <c r="A13" s="25" t="s">
        <v>49</v>
      </c>
      <c s="29" t="s">
        <v>28</v>
      </c>
      <c s="29" t="s">
        <v>672</v>
      </c>
      <c s="25" t="s">
        <v>67</v>
      </c>
      <c s="30" t="s">
        <v>673</v>
      </c>
      <c s="31" t="s">
        <v>623</v>
      </c>
      <c s="32">
        <v>1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12.75">
      <c r="A14" s="35" t="s">
        <v>53</v>
      </c>
      <c r="E14" s="36" t="s">
        <v>670</v>
      </c>
    </row>
    <row r="15" spans="1:5" ht="12.75">
      <c r="A15" s="37" t="s">
        <v>55</v>
      </c>
      <c r="E15" s="38" t="s">
        <v>67</v>
      </c>
    </row>
    <row r="16" spans="1:5" ht="12.75">
      <c r="A16" t="s">
        <v>57</v>
      </c>
      <c r="E16" s="36" t="s">
        <v>67</v>
      </c>
    </row>
    <row r="17" spans="1:16" ht="12.75">
      <c r="A17" s="25" t="s">
        <v>49</v>
      </c>
      <c s="29" t="s">
        <v>26</v>
      </c>
      <c s="29" t="s">
        <v>674</v>
      </c>
      <c s="25" t="s">
        <v>67</v>
      </c>
      <c s="30" t="s">
        <v>675</v>
      </c>
      <c s="31" t="s">
        <v>623</v>
      </c>
      <c s="32">
        <v>1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12.75">
      <c r="A18" s="35" t="s">
        <v>53</v>
      </c>
      <c r="E18" s="36" t="s">
        <v>675</v>
      </c>
    </row>
    <row r="19" spans="1:5" ht="12.75">
      <c r="A19" s="37" t="s">
        <v>55</v>
      </c>
      <c r="E19" s="38" t="s">
        <v>67</v>
      </c>
    </row>
    <row r="20" spans="1:5" ht="12.75">
      <c r="A20" t="s">
        <v>57</v>
      </c>
      <c r="E20" s="36" t="s">
        <v>67</v>
      </c>
    </row>
    <row r="21" spans="1:16" ht="12.75">
      <c r="A21" s="25" t="s">
        <v>49</v>
      </c>
      <c s="29" t="s">
        <v>37</v>
      </c>
      <c s="29" t="s">
        <v>676</v>
      </c>
      <c s="25" t="s">
        <v>67</v>
      </c>
      <c s="30" t="s">
        <v>677</v>
      </c>
      <c s="31" t="s">
        <v>671</v>
      </c>
      <c s="32">
        <v>5</v>
      </c>
      <c s="33">
        <v>0</v>
      </c>
      <c s="34">
        <f>ROUND(ROUND(H21,1)*ROUND(G21,3),1)</f>
      </c>
      <c r="O21">
        <f>(I21*21)/100</f>
      </c>
      <c t="s">
        <v>28</v>
      </c>
    </row>
    <row r="22" spans="1:5" ht="12.75">
      <c r="A22" s="35" t="s">
        <v>53</v>
      </c>
      <c r="E22" s="36" t="s">
        <v>677</v>
      </c>
    </row>
    <row r="23" spans="1:5" ht="12.75">
      <c r="A23" s="37" t="s">
        <v>55</v>
      </c>
      <c r="E23" s="38" t="s">
        <v>67</v>
      </c>
    </row>
    <row r="24" spans="1:5" ht="12.75">
      <c r="A24" t="s">
        <v>57</v>
      </c>
      <c r="E24" s="36" t="s">
        <v>67</v>
      </c>
    </row>
    <row r="25" spans="1:16" ht="12.75">
      <c r="A25" s="25" t="s">
        <v>49</v>
      </c>
      <c s="29" t="s">
        <v>39</v>
      </c>
      <c s="29" t="s">
        <v>147</v>
      </c>
      <c s="25" t="s">
        <v>67</v>
      </c>
      <c s="30" t="s">
        <v>678</v>
      </c>
      <c s="31" t="s">
        <v>671</v>
      </c>
      <c s="32">
        <v>5</v>
      </c>
      <c s="33">
        <v>0</v>
      </c>
      <c s="34">
        <f>ROUND(ROUND(H25,1)*ROUND(G25,3),1)</f>
      </c>
      <c r="O25">
        <f>(I25*21)/100</f>
      </c>
      <c t="s">
        <v>28</v>
      </c>
    </row>
    <row r="26" spans="1:5" ht="12.75">
      <c r="A26" s="35" t="s">
        <v>53</v>
      </c>
      <c r="E26" s="36" t="s">
        <v>679</v>
      </c>
    </row>
    <row r="27" spans="1:5" ht="12.75">
      <c r="A27" s="37" t="s">
        <v>55</v>
      </c>
      <c r="E27" s="38" t="s">
        <v>67</v>
      </c>
    </row>
    <row r="28" spans="1:5" ht="12.75">
      <c r="A28" t="s">
        <v>57</v>
      </c>
      <c r="E28" s="36" t="s">
        <v>67</v>
      </c>
    </row>
    <row r="29" spans="1:16" ht="12.75">
      <c r="A29" s="25" t="s">
        <v>49</v>
      </c>
      <c s="29" t="s">
        <v>41</v>
      </c>
      <c s="29" t="s">
        <v>153</v>
      </c>
      <c s="25" t="s">
        <v>67</v>
      </c>
      <c s="30" t="s">
        <v>680</v>
      </c>
      <c s="31" t="s">
        <v>671</v>
      </c>
      <c s="32">
        <v>5</v>
      </c>
      <c s="33">
        <v>0</v>
      </c>
      <c s="34">
        <f>ROUND(ROUND(H29,1)*ROUND(G29,3),1)</f>
      </c>
      <c r="O29">
        <f>(I29*21)/100</f>
      </c>
      <c t="s">
        <v>28</v>
      </c>
    </row>
    <row r="30" spans="1:5" ht="12.75">
      <c r="A30" s="35" t="s">
        <v>53</v>
      </c>
      <c r="E30" s="36" t="s">
        <v>680</v>
      </c>
    </row>
    <row r="31" spans="1:5" ht="12.75">
      <c r="A31" s="37" t="s">
        <v>55</v>
      </c>
      <c r="E31" s="38" t="s">
        <v>67</v>
      </c>
    </row>
    <row r="32" spans="1:5" ht="12.75">
      <c r="A32" t="s">
        <v>57</v>
      </c>
      <c r="E32" s="36" t="s">
        <v>67</v>
      </c>
    </row>
    <row r="33" spans="1:16" ht="12.75">
      <c r="A33" s="25" t="s">
        <v>49</v>
      </c>
      <c s="29" t="s">
        <v>80</v>
      </c>
      <c s="29" t="s">
        <v>157</v>
      </c>
      <c s="25" t="s">
        <v>67</v>
      </c>
      <c s="30" t="s">
        <v>681</v>
      </c>
      <c s="31" t="s">
        <v>671</v>
      </c>
      <c s="32">
        <v>11</v>
      </c>
      <c s="33">
        <v>0</v>
      </c>
      <c s="34">
        <f>ROUND(ROUND(H33,1)*ROUND(G33,3),1)</f>
      </c>
      <c r="O33">
        <f>(I33*21)/100</f>
      </c>
      <c t="s">
        <v>28</v>
      </c>
    </row>
    <row r="34" spans="1:5" ht="12.75">
      <c r="A34" s="35" t="s">
        <v>53</v>
      </c>
      <c r="E34" s="36" t="s">
        <v>681</v>
      </c>
    </row>
    <row r="35" spans="1:5" ht="12.75">
      <c r="A35" s="37" t="s">
        <v>55</v>
      </c>
      <c r="E35" s="38" t="s">
        <v>67</v>
      </c>
    </row>
    <row r="36" spans="1:5" ht="12.75">
      <c r="A36" t="s">
        <v>57</v>
      </c>
      <c r="E36" s="36" t="s">
        <v>67</v>
      </c>
    </row>
    <row r="37" spans="1:16" ht="12.75">
      <c r="A37" s="25" t="s">
        <v>49</v>
      </c>
      <c s="29" t="s">
        <v>86</v>
      </c>
      <c s="29" t="s">
        <v>161</v>
      </c>
      <c s="25" t="s">
        <v>67</v>
      </c>
      <c s="30" t="s">
        <v>682</v>
      </c>
      <c s="31" t="s">
        <v>671</v>
      </c>
      <c s="32">
        <v>2</v>
      </c>
      <c s="33">
        <v>0</v>
      </c>
      <c s="34">
        <f>ROUND(ROUND(H37,1)*ROUND(G37,3),1)</f>
      </c>
      <c r="O37">
        <f>(I37*21)/100</f>
      </c>
      <c t="s">
        <v>28</v>
      </c>
    </row>
    <row r="38" spans="1:5" ht="12.75">
      <c r="A38" s="35" t="s">
        <v>53</v>
      </c>
      <c r="E38" s="36" t="s">
        <v>682</v>
      </c>
    </row>
    <row r="39" spans="1:5" ht="12.75">
      <c r="A39" s="37" t="s">
        <v>55</v>
      </c>
      <c r="E39" s="38" t="s">
        <v>67</v>
      </c>
    </row>
    <row r="40" spans="1:5" ht="12.75">
      <c r="A40" t="s">
        <v>57</v>
      </c>
      <c r="E40" s="36" t="s">
        <v>67</v>
      </c>
    </row>
    <row r="41" spans="1:16" ht="12.75">
      <c r="A41" s="25" t="s">
        <v>49</v>
      </c>
      <c s="29" t="s">
        <v>44</v>
      </c>
      <c s="29" t="s">
        <v>167</v>
      </c>
      <c s="25" t="s">
        <v>67</v>
      </c>
      <c s="30" t="s">
        <v>683</v>
      </c>
      <c s="31" t="s">
        <v>671</v>
      </c>
      <c s="32">
        <v>2</v>
      </c>
      <c s="33">
        <v>0</v>
      </c>
      <c s="34">
        <f>ROUND(ROUND(H41,1)*ROUND(G41,3),1)</f>
      </c>
      <c r="O41">
        <f>(I41*21)/100</f>
      </c>
      <c t="s">
        <v>28</v>
      </c>
    </row>
    <row r="42" spans="1:5" ht="12.75">
      <c r="A42" s="35" t="s">
        <v>53</v>
      </c>
      <c r="E42" s="36" t="s">
        <v>684</v>
      </c>
    </row>
    <row r="43" spans="1:5" ht="12.75">
      <c r="A43" s="37" t="s">
        <v>55</v>
      </c>
      <c r="E43" s="38" t="s">
        <v>67</v>
      </c>
    </row>
    <row r="44" spans="1:5" ht="12.75">
      <c r="A44" t="s">
        <v>57</v>
      </c>
      <c r="E44" s="36" t="s">
        <v>67</v>
      </c>
    </row>
    <row r="45" spans="1:16" ht="12.75">
      <c r="A45" s="25" t="s">
        <v>49</v>
      </c>
      <c s="29" t="s">
        <v>46</v>
      </c>
      <c s="29" t="s">
        <v>172</v>
      </c>
      <c s="25" t="s">
        <v>67</v>
      </c>
      <c s="30" t="s">
        <v>685</v>
      </c>
      <c s="31" t="s">
        <v>671</v>
      </c>
      <c s="32">
        <v>1</v>
      </c>
      <c s="33">
        <v>0</v>
      </c>
      <c s="34">
        <f>ROUND(ROUND(H45,1)*ROUND(G45,3),1)</f>
      </c>
      <c r="O45">
        <f>(I45*21)/100</f>
      </c>
      <c t="s">
        <v>28</v>
      </c>
    </row>
    <row r="46" spans="1:5" ht="12.75">
      <c r="A46" s="35" t="s">
        <v>53</v>
      </c>
      <c r="E46" s="36" t="s">
        <v>685</v>
      </c>
    </row>
    <row r="47" spans="1:5" ht="12.75">
      <c r="A47" s="37" t="s">
        <v>55</v>
      </c>
      <c r="E47" s="38" t="s">
        <v>67</v>
      </c>
    </row>
    <row r="48" spans="1:5" ht="12.75">
      <c r="A48" t="s">
        <v>57</v>
      </c>
      <c r="E48" s="36" t="s">
        <v>67</v>
      </c>
    </row>
    <row r="49" spans="1:16" ht="12.75">
      <c r="A49" s="25" t="s">
        <v>49</v>
      </c>
      <c s="29" t="s">
        <v>101</v>
      </c>
      <c s="29" t="s">
        <v>177</v>
      </c>
      <c s="25" t="s">
        <v>67</v>
      </c>
      <c s="30" t="s">
        <v>686</v>
      </c>
      <c s="31" t="s">
        <v>671</v>
      </c>
      <c s="32">
        <v>6</v>
      </c>
      <c s="33">
        <v>0</v>
      </c>
      <c s="34">
        <f>ROUND(ROUND(H49,1)*ROUND(G49,3),1)</f>
      </c>
      <c r="O49">
        <f>(I49*21)/100</f>
      </c>
      <c t="s">
        <v>28</v>
      </c>
    </row>
    <row r="50" spans="1:5" ht="12.75">
      <c r="A50" s="35" t="s">
        <v>53</v>
      </c>
      <c r="E50" s="36" t="s">
        <v>686</v>
      </c>
    </row>
    <row r="51" spans="1:5" ht="12.75">
      <c r="A51" s="37" t="s">
        <v>55</v>
      </c>
      <c r="E51" s="38" t="s">
        <v>67</v>
      </c>
    </row>
    <row r="52" spans="1:5" ht="12.75">
      <c r="A52" t="s">
        <v>57</v>
      </c>
      <c r="E52" s="36" t="s">
        <v>67</v>
      </c>
    </row>
    <row r="53" spans="1:16" ht="12.75">
      <c r="A53" s="25" t="s">
        <v>49</v>
      </c>
      <c s="29" t="s">
        <v>106</v>
      </c>
      <c s="29" t="s">
        <v>183</v>
      </c>
      <c s="25" t="s">
        <v>67</v>
      </c>
      <c s="30" t="s">
        <v>687</v>
      </c>
      <c s="31" t="s">
        <v>671</v>
      </c>
      <c s="32">
        <v>6</v>
      </c>
      <c s="33">
        <v>0</v>
      </c>
      <c s="34">
        <f>ROUND(ROUND(H53,1)*ROUND(G53,3),1)</f>
      </c>
      <c r="O53">
        <f>(I53*21)/100</f>
      </c>
      <c t="s">
        <v>28</v>
      </c>
    </row>
    <row r="54" spans="1:5" ht="12.75">
      <c r="A54" s="35" t="s">
        <v>53</v>
      </c>
      <c r="E54" s="36" t="s">
        <v>688</v>
      </c>
    </row>
    <row r="55" spans="1:5" ht="12.75">
      <c r="A55" s="37" t="s">
        <v>55</v>
      </c>
      <c r="E55" s="38" t="s">
        <v>67</v>
      </c>
    </row>
    <row r="56" spans="1:5" ht="12.75">
      <c r="A56" t="s">
        <v>57</v>
      </c>
      <c r="E56" s="36" t="s">
        <v>67</v>
      </c>
    </row>
    <row r="57" spans="1:16" ht="12.75">
      <c r="A57" s="25" t="s">
        <v>49</v>
      </c>
      <c s="29" t="s">
        <v>110</v>
      </c>
      <c s="29" t="s">
        <v>189</v>
      </c>
      <c s="25" t="s">
        <v>67</v>
      </c>
      <c s="30" t="s">
        <v>689</v>
      </c>
      <c s="31" t="s">
        <v>671</v>
      </c>
      <c s="32">
        <v>6</v>
      </c>
      <c s="33">
        <v>0</v>
      </c>
      <c s="34">
        <f>ROUND(ROUND(H57,1)*ROUND(G57,3),1)</f>
      </c>
      <c r="O57">
        <f>(I57*21)/100</f>
      </c>
      <c t="s">
        <v>28</v>
      </c>
    </row>
    <row r="58" spans="1:5" ht="12.75">
      <c r="A58" s="35" t="s">
        <v>53</v>
      </c>
      <c r="E58" s="36" t="s">
        <v>689</v>
      </c>
    </row>
    <row r="59" spans="1:5" ht="12.75">
      <c r="A59" s="37" t="s">
        <v>55</v>
      </c>
      <c r="E59" s="38" t="s">
        <v>67</v>
      </c>
    </row>
    <row r="60" spans="1:5" ht="12.75">
      <c r="A60" t="s">
        <v>57</v>
      </c>
      <c r="E60" s="36" t="s">
        <v>67</v>
      </c>
    </row>
    <row r="61" spans="1:16" ht="12.75">
      <c r="A61" s="25" t="s">
        <v>49</v>
      </c>
      <c s="29" t="s">
        <v>115</v>
      </c>
      <c s="29" t="s">
        <v>194</v>
      </c>
      <c s="25" t="s">
        <v>67</v>
      </c>
      <c s="30" t="s">
        <v>690</v>
      </c>
      <c s="31" t="s">
        <v>671</v>
      </c>
      <c s="32">
        <v>3</v>
      </c>
      <c s="33">
        <v>0</v>
      </c>
      <c s="34">
        <f>ROUND(ROUND(H61,1)*ROUND(G61,3),1)</f>
      </c>
      <c r="O61">
        <f>(I61*21)/100</f>
      </c>
      <c t="s">
        <v>28</v>
      </c>
    </row>
    <row r="62" spans="1:5" ht="12.75">
      <c r="A62" s="35" t="s">
        <v>53</v>
      </c>
      <c r="E62" s="36" t="s">
        <v>690</v>
      </c>
    </row>
    <row r="63" spans="1:5" ht="12.75">
      <c r="A63" s="37" t="s">
        <v>55</v>
      </c>
      <c r="E63" s="38" t="s">
        <v>67</v>
      </c>
    </row>
    <row r="64" spans="1:5" ht="12.75">
      <c r="A64" t="s">
        <v>57</v>
      </c>
      <c r="E64" s="36" t="s">
        <v>67</v>
      </c>
    </row>
    <row r="65" spans="1:16" ht="12.75">
      <c r="A65" s="25" t="s">
        <v>49</v>
      </c>
      <c s="29" t="s">
        <v>120</v>
      </c>
      <c s="29" t="s">
        <v>691</v>
      </c>
      <c s="25" t="s">
        <v>67</v>
      </c>
      <c s="30" t="s">
        <v>692</v>
      </c>
      <c s="31" t="s">
        <v>118</v>
      </c>
      <c s="32">
        <v>160</v>
      </c>
      <c s="33">
        <v>0</v>
      </c>
      <c s="34">
        <f>ROUND(ROUND(H65,1)*ROUND(G65,3),1)</f>
      </c>
      <c r="O65">
        <f>(I65*21)/100</f>
      </c>
      <c t="s">
        <v>28</v>
      </c>
    </row>
    <row r="66" spans="1:5" ht="12.75">
      <c r="A66" s="35" t="s">
        <v>53</v>
      </c>
      <c r="E66" s="36" t="s">
        <v>692</v>
      </c>
    </row>
    <row r="67" spans="1:5" ht="12.75">
      <c r="A67" s="37" t="s">
        <v>55</v>
      </c>
      <c r="E67" s="38" t="s">
        <v>67</v>
      </c>
    </row>
    <row r="68" spans="1:5" ht="12.75">
      <c r="A68" t="s">
        <v>57</v>
      </c>
      <c r="E68" s="36" t="s">
        <v>67</v>
      </c>
    </row>
    <row r="69" spans="1:16" ht="12.75">
      <c r="A69" s="25" t="s">
        <v>49</v>
      </c>
      <c s="29" t="s">
        <v>124</v>
      </c>
      <c s="29" t="s">
        <v>693</v>
      </c>
      <c s="25" t="s">
        <v>67</v>
      </c>
      <c s="30" t="s">
        <v>694</v>
      </c>
      <c s="31" t="s">
        <v>118</v>
      </c>
      <c s="32">
        <v>40</v>
      </c>
      <c s="33">
        <v>0</v>
      </c>
      <c s="34">
        <f>ROUND(ROUND(H69,1)*ROUND(G69,3),1)</f>
      </c>
      <c r="O69">
        <f>(I69*21)/100</f>
      </c>
      <c t="s">
        <v>28</v>
      </c>
    </row>
    <row r="70" spans="1:5" ht="12.75">
      <c r="A70" s="35" t="s">
        <v>53</v>
      </c>
      <c r="E70" s="36" t="s">
        <v>694</v>
      </c>
    </row>
    <row r="71" spans="1:5" ht="12.75">
      <c r="A71" s="37" t="s">
        <v>55</v>
      </c>
      <c r="E71" s="38" t="s">
        <v>67</v>
      </c>
    </row>
    <row r="72" spans="1:5" ht="12.75">
      <c r="A72" t="s">
        <v>57</v>
      </c>
      <c r="E72" s="36" t="s">
        <v>67</v>
      </c>
    </row>
    <row r="73" spans="1:16" ht="12.75">
      <c r="A73" s="25" t="s">
        <v>49</v>
      </c>
      <c s="29" t="s">
        <v>128</v>
      </c>
      <c s="29" t="s">
        <v>695</v>
      </c>
      <c s="25" t="s">
        <v>67</v>
      </c>
      <c s="30" t="s">
        <v>696</v>
      </c>
      <c s="31" t="s">
        <v>118</v>
      </c>
      <c s="32">
        <v>410</v>
      </c>
      <c s="33">
        <v>0</v>
      </c>
      <c s="34">
        <f>ROUND(ROUND(H73,1)*ROUND(G73,3),1)</f>
      </c>
      <c r="O73">
        <f>(I73*21)/100</f>
      </c>
      <c t="s">
        <v>28</v>
      </c>
    </row>
    <row r="74" spans="1:5" ht="12.75">
      <c r="A74" s="35" t="s">
        <v>53</v>
      </c>
      <c r="E74" s="36" t="s">
        <v>696</v>
      </c>
    </row>
    <row r="75" spans="1:5" ht="12.75">
      <c r="A75" s="37" t="s">
        <v>55</v>
      </c>
      <c r="E75" s="38" t="s">
        <v>67</v>
      </c>
    </row>
    <row r="76" spans="1:5" ht="12.75">
      <c r="A76" t="s">
        <v>57</v>
      </c>
      <c r="E76" s="36" t="s">
        <v>67</v>
      </c>
    </row>
    <row r="77" spans="1:16" ht="25.5">
      <c r="A77" s="25" t="s">
        <v>49</v>
      </c>
      <c s="29" t="s">
        <v>132</v>
      </c>
      <c s="29" t="s">
        <v>697</v>
      </c>
      <c s="25" t="s">
        <v>67</v>
      </c>
      <c s="30" t="s">
        <v>698</v>
      </c>
      <c s="31" t="s">
        <v>118</v>
      </c>
      <c s="32">
        <v>380</v>
      </c>
      <c s="33">
        <v>0</v>
      </c>
      <c s="34">
        <f>ROUND(ROUND(H77,1)*ROUND(G77,3),1)</f>
      </c>
      <c r="O77">
        <f>(I77*21)/100</f>
      </c>
      <c t="s">
        <v>28</v>
      </c>
    </row>
    <row r="78" spans="1:5" ht="25.5">
      <c r="A78" s="35" t="s">
        <v>53</v>
      </c>
      <c r="E78" s="36" t="s">
        <v>698</v>
      </c>
    </row>
    <row r="79" spans="1:5" ht="12.75">
      <c r="A79" s="37" t="s">
        <v>55</v>
      </c>
      <c r="E79" s="38" t="s">
        <v>67</v>
      </c>
    </row>
    <row r="80" spans="1:5" ht="12.75">
      <c r="A80" t="s">
        <v>57</v>
      </c>
      <c r="E80" s="36" t="s">
        <v>67</v>
      </c>
    </row>
    <row r="81" spans="1:16" ht="25.5">
      <c r="A81" s="25" t="s">
        <v>49</v>
      </c>
      <c s="29" t="s">
        <v>137</v>
      </c>
      <c s="29" t="s">
        <v>699</v>
      </c>
      <c s="25" t="s">
        <v>67</v>
      </c>
      <c s="30" t="s">
        <v>700</v>
      </c>
      <c s="31" t="s">
        <v>118</v>
      </c>
      <c s="32">
        <v>64</v>
      </c>
      <c s="33">
        <v>0</v>
      </c>
      <c s="34">
        <f>ROUND(ROUND(H81,1)*ROUND(G81,3),1)</f>
      </c>
      <c r="O81">
        <f>(I81*21)/100</f>
      </c>
      <c t="s">
        <v>28</v>
      </c>
    </row>
    <row r="82" spans="1:5" ht="25.5">
      <c r="A82" s="35" t="s">
        <v>53</v>
      </c>
      <c r="E82" s="36" t="s">
        <v>700</v>
      </c>
    </row>
    <row r="83" spans="1:5" ht="12.75">
      <c r="A83" s="37" t="s">
        <v>55</v>
      </c>
      <c r="E83" s="38" t="s">
        <v>67</v>
      </c>
    </row>
    <row r="84" spans="1:5" ht="12.75">
      <c r="A84" t="s">
        <v>57</v>
      </c>
      <c r="E84" s="36" t="s">
        <v>67</v>
      </c>
    </row>
    <row r="85" spans="1:16" ht="12.75">
      <c r="A85" s="25" t="s">
        <v>49</v>
      </c>
      <c s="29" t="s">
        <v>141</v>
      </c>
      <c s="29" t="s">
        <v>701</v>
      </c>
      <c s="25" t="s">
        <v>67</v>
      </c>
      <c s="30" t="s">
        <v>702</v>
      </c>
      <c s="31" t="s">
        <v>118</v>
      </c>
      <c s="32">
        <v>340</v>
      </c>
      <c s="33">
        <v>0</v>
      </c>
      <c s="34">
        <f>ROUND(ROUND(H85,1)*ROUND(G85,3),1)</f>
      </c>
      <c r="O85">
        <f>(I85*21)/100</f>
      </c>
      <c t="s">
        <v>28</v>
      </c>
    </row>
    <row r="86" spans="1:5" ht="12.75">
      <c r="A86" s="35" t="s">
        <v>53</v>
      </c>
      <c r="E86" s="36" t="s">
        <v>702</v>
      </c>
    </row>
    <row r="87" spans="1:5" ht="12.75">
      <c r="A87" s="37" t="s">
        <v>55</v>
      </c>
      <c r="E87" s="38" t="s">
        <v>67</v>
      </c>
    </row>
    <row r="88" spans="1:5" ht="12.75">
      <c r="A88" t="s">
        <v>57</v>
      </c>
      <c r="E88" s="36" t="s">
        <v>67</v>
      </c>
    </row>
    <row r="89" spans="1:18" ht="12.75" customHeight="1">
      <c r="A89" s="6" t="s">
        <v>47</v>
      </c>
      <c s="6"/>
      <c s="40" t="s">
        <v>703</v>
      </c>
      <c s="6"/>
      <c s="27" t="s">
        <v>704</v>
      </c>
      <c s="6"/>
      <c s="6"/>
      <c s="6"/>
      <c s="41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25" t="s">
        <v>49</v>
      </c>
      <c s="29" t="s">
        <v>147</v>
      </c>
      <c s="29" t="s">
        <v>705</v>
      </c>
      <c s="25" t="s">
        <v>67</v>
      </c>
      <c s="30" t="s">
        <v>706</v>
      </c>
      <c s="31" t="s">
        <v>321</v>
      </c>
      <c s="32">
        <v>13</v>
      </c>
      <c s="33">
        <v>0</v>
      </c>
      <c s="34">
        <f>ROUND(ROUND(H90,1)*ROUND(G90,3),1)</f>
      </c>
      <c r="O90">
        <f>(I90*21)/100</f>
      </c>
      <c t="s">
        <v>28</v>
      </c>
    </row>
    <row r="91" spans="1:5" ht="25.5">
      <c r="A91" s="35" t="s">
        <v>53</v>
      </c>
      <c r="E91" s="36" t="s">
        <v>707</v>
      </c>
    </row>
    <row r="92" spans="1:5" ht="12.75">
      <c r="A92" s="37" t="s">
        <v>55</v>
      </c>
      <c r="E92" s="38" t="s">
        <v>67</v>
      </c>
    </row>
    <row r="93" spans="1:5" ht="12.75">
      <c r="A93" t="s">
        <v>57</v>
      </c>
      <c r="E93" s="36" t="s">
        <v>67</v>
      </c>
    </row>
    <row r="94" spans="1:16" ht="12.75">
      <c r="A94" s="25" t="s">
        <v>49</v>
      </c>
      <c s="29" t="s">
        <v>153</v>
      </c>
      <c s="29" t="s">
        <v>708</v>
      </c>
      <c s="25" t="s">
        <v>67</v>
      </c>
      <c s="30" t="s">
        <v>709</v>
      </c>
      <c s="31" t="s">
        <v>321</v>
      </c>
      <c s="32">
        <v>12</v>
      </c>
      <c s="33">
        <v>0</v>
      </c>
      <c s="34">
        <f>ROUND(ROUND(H94,1)*ROUND(G94,3),1)</f>
      </c>
      <c r="O94">
        <f>(I94*21)/100</f>
      </c>
      <c t="s">
        <v>28</v>
      </c>
    </row>
    <row r="95" spans="1:5" ht="12.75">
      <c r="A95" s="35" t="s">
        <v>53</v>
      </c>
      <c r="E95" s="36" t="s">
        <v>710</v>
      </c>
    </row>
    <row r="96" spans="1:5" ht="12.75">
      <c r="A96" s="37" t="s">
        <v>55</v>
      </c>
      <c r="E96" s="38" t="s">
        <v>67</v>
      </c>
    </row>
    <row r="97" spans="1:5" ht="12.75">
      <c r="A97" t="s">
        <v>57</v>
      </c>
      <c r="E97" s="36" t="s">
        <v>67</v>
      </c>
    </row>
    <row r="98" spans="1:16" ht="12.75">
      <c r="A98" s="25" t="s">
        <v>49</v>
      </c>
      <c s="29" t="s">
        <v>157</v>
      </c>
      <c s="29" t="s">
        <v>711</v>
      </c>
      <c s="25" t="s">
        <v>67</v>
      </c>
      <c s="30" t="s">
        <v>712</v>
      </c>
      <c s="31" t="s">
        <v>321</v>
      </c>
      <c s="32">
        <v>13</v>
      </c>
      <c s="33">
        <v>0</v>
      </c>
      <c s="34">
        <f>ROUND(ROUND(H98,1)*ROUND(G98,3),1)</f>
      </c>
      <c r="O98">
        <f>(I98*21)/100</f>
      </c>
      <c t="s">
        <v>28</v>
      </c>
    </row>
    <row r="99" spans="1:5" ht="12.75">
      <c r="A99" s="35" t="s">
        <v>53</v>
      </c>
      <c r="E99" s="36" t="s">
        <v>713</v>
      </c>
    </row>
    <row r="100" spans="1:5" ht="12.75">
      <c r="A100" s="37" t="s">
        <v>55</v>
      </c>
      <c r="E100" s="38" t="s">
        <v>67</v>
      </c>
    </row>
    <row r="101" spans="1:5" ht="12.75">
      <c r="A101" t="s">
        <v>57</v>
      </c>
      <c r="E101" s="36" t="s">
        <v>67</v>
      </c>
    </row>
    <row r="102" spans="1:16" ht="12.75">
      <c r="A102" s="25" t="s">
        <v>49</v>
      </c>
      <c s="29" t="s">
        <v>161</v>
      </c>
      <c s="29" t="s">
        <v>714</v>
      </c>
      <c s="25" t="s">
        <v>67</v>
      </c>
      <c s="30" t="s">
        <v>715</v>
      </c>
      <c s="31" t="s">
        <v>321</v>
      </c>
      <c s="32">
        <v>14</v>
      </c>
      <c s="33">
        <v>0</v>
      </c>
      <c s="34">
        <f>ROUND(ROUND(H102,1)*ROUND(G102,3),1)</f>
      </c>
      <c r="O102">
        <f>(I102*21)/100</f>
      </c>
      <c t="s">
        <v>28</v>
      </c>
    </row>
    <row r="103" spans="1:5" ht="12.75">
      <c r="A103" s="35" t="s">
        <v>53</v>
      </c>
      <c r="E103" s="36" t="s">
        <v>716</v>
      </c>
    </row>
    <row r="104" spans="1:5" ht="12.75">
      <c r="A104" s="37" t="s">
        <v>55</v>
      </c>
      <c r="E104" s="38" t="s">
        <v>67</v>
      </c>
    </row>
    <row r="105" spans="1:5" ht="12.75">
      <c r="A105" t="s">
        <v>57</v>
      </c>
      <c r="E105" s="36" t="s">
        <v>67</v>
      </c>
    </row>
    <row r="106" spans="1:16" ht="25.5">
      <c r="A106" s="25" t="s">
        <v>49</v>
      </c>
      <c s="29" t="s">
        <v>167</v>
      </c>
      <c s="29" t="s">
        <v>717</v>
      </c>
      <c s="25" t="s">
        <v>67</v>
      </c>
      <c s="30" t="s">
        <v>718</v>
      </c>
      <c s="31" t="s">
        <v>321</v>
      </c>
      <c s="32">
        <v>1</v>
      </c>
      <c s="33">
        <v>0</v>
      </c>
      <c s="34">
        <f>ROUND(ROUND(H106,1)*ROUND(G106,3),1)</f>
      </c>
      <c r="O106">
        <f>(I106*21)/100</f>
      </c>
      <c t="s">
        <v>28</v>
      </c>
    </row>
    <row r="107" spans="1:5" ht="38.25">
      <c r="A107" s="35" t="s">
        <v>53</v>
      </c>
      <c r="E107" s="36" t="s">
        <v>719</v>
      </c>
    </row>
    <row r="108" spans="1:5" ht="12.75">
      <c r="A108" s="37" t="s">
        <v>55</v>
      </c>
      <c r="E108" s="38" t="s">
        <v>67</v>
      </c>
    </row>
    <row r="109" spans="1:5" ht="12.75">
      <c r="A109" t="s">
        <v>57</v>
      </c>
      <c r="E109" s="36" t="s">
        <v>67</v>
      </c>
    </row>
    <row r="110" spans="1:18" ht="12.75" customHeight="1">
      <c r="A110" s="6" t="s">
        <v>47</v>
      </c>
      <c s="6"/>
      <c s="40" t="s">
        <v>720</v>
      </c>
      <c s="6"/>
      <c s="27" t="s">
        <v>721</v>
      </c>
      <c s="6"/>
      <c s="6"/>
      <c s="6"/>
      <c s="41">
        <f>0+Q110</f>
      </c>
      <c r="O110">
        <f>0+R110</f>
      </c>
      <c r="Q110">
        <f>0+I111+I115+I119+I123+I127+I131+I135+I139+I143+I147</f>
      </c>
      <c>
        <f>0+O111+O115+O119+O123+O127+O131+O135+O139+O143+O147</f>
      </c>
    </row>
    <row r="111" spans="1:16" ht="12.75">
      <c r="A111" s="25" t="s">
        <v>49</v>
      </c>
      <c s="29" t="s">
        <v>172</v>
      </c>
      <c s="29" t="s">
        <v>722</v>
      </c>
      <c s="25" t="s">
        <v>67</v>
      </c>
      <c s="30" t="s">
        <v>723</v>
      </c>
      <c s="31" t="s">
        <v>671</v>
      </c>
      <c s="32">
        <v>14</v>
      </c>
      <c s="33">
        <v>0</v>
      </c>
      <c s="34">
        <f>ROUND(ROUND(H111,1)*ROUND(G111,3),1)</f>
      </c>
      <c r="O111">
        <f>(I111*21)/100</f>
      </c>
      <c t="s">
        <v>28</v>
      </c>
    </row>
    <row r="112" spans="1:5" ht="12.75">
      <c r="A112" s="35" t="s">
        <v>53</v>
      </c>
      <c r="E112" s="36" t="s">
        <v>723</v>
      </c>
    </row>
    <row r="113" spans="1:5" ht="12.75">
      <c r="A113" s="37" t="s">
        <v>55</v>
      </c>
      <c r="E113" s="38" t="s">
        <v>67</v>
      </c>
    </row>
    <row r="114" spans="1:5" ht="12.75">
      <c r="A114" t="s">
        <v>57</v>
      </c>
      <c r="E114" s="36" t="s">
        <v>67</v>
      </c>
    </row>
    <row r="115" spans="1:16" ht="12.75">
      <c r="A115" s="25" t="s">
        <v>49</v>
      </c>
      <c s="29" t="s">
        <v>177</v>
      </c>
      <c s="29" t="s">
        <v>724</v>
      </c>
      <c s="25" t="s">
        <v>67</v>
      </c>
      <c s="30" t="s">
        <v>725</v>
      </c>
      <c s="31" t="s">
        <v>671</v>
      </c>
      <c s="32">
        <v>14</v>
      </c>
      <c s="33">
        <v>0</v>
      </c>
      <c s="34">
        <f>ROUND(ROUND(H115,1)*ROUND(G115,3),1)</f>
      </c>
      <c r="O115">
        <f>(I115*21)/100</f>
      </c>
      <c t="s">
        <v>28</v>
      </c>
    </row>
    <row r="116" spans="1:5" ht="12.75">
      <c r="A116" s="35" t="s">
        <v>53</v>
      </c>
      <c r="E116" s="36" t="s">
        <v>725</v>
      </c>
    </row>
    <row r="117" spans="1:5" ht="12.75">
      <c r="A117" s="37" t="s">
        <v>55</v>
      </c>
      <c r="E117" s="38" t="s">
        <v>67</v>
      </c>
    </row>
    <row r="118" spans="1:5" ht="12.75">
      <c r="A118" t="s">
        <v>57</v>
      </c>
      <c r="E118" s="36" t="s">
        <v>67</v>
      </c>
    </row>
    <row r="119" spans="1:16" ht="12.75">
      <c r="A119" s="25" t="s">
        <v>49</v>
      </c>
      <c s="29" t="s">
        <v>183</v>
      </c>
      <c s="29" t="s">
        <v>726</v>
      </c>
      <c s="25" t="s">
        <v>67</v>
      </c>
      <c s="30" t="s">
        <v>727</v>
      </c>
      <c s="31" t="s">
        <v>83</v>
      </c>
      <c s="32">
        <v>8</v>
      </c>
      <c s="33">
        <v>0</v>
      </c>
      <c s="34">
        <f>ROUND(ROUND(H119,1)*ROUND(G119,3),1)</f>
      </c>
      <c r="O119">
        <f>(I119*21)/100</f>
      </c>
      <c t="s">
        <v>28</v>
      </c>
    </row>
    <row r="120" spans="1:5" ht="12.75">
      <c r="A120" s="35" t="s">
        <v>53</v>
      </c>
      <c r="E120" s="36" t="s">
        <v>727</v>
      </c>
    </row>
    <row r="121" spans="1:5" ht="12.75">
      <c r="A121" s="37" t="s">
        <v>55</v>
      </c>
      <c r="E121" s="38" t="s">
        <v>67</v>
      </c>
    </row>
    <row r="122" spans="1:5" ht="12.75">
      <c r="A122" t="s">
        <v>57</v>
      </c>
      <c r="E122" s="36" t="s">
        <v>67</v>
      </c>
    </row>
    <row r="123" spans="1:16" ht="12.75">
      <c r="A123" s="25" t="s">
        <v>49</v>
      </c>
      <c s="29" t="s">
        <v>189</v>
      </c>
      <c s="29" t="s">
        <v>728</v>
      </c>
      <c s="25" t="s">
        <v>67</v>
      </c>
      <c s="30" t="s">
        <v>729</v>
      </c>
      <c s="31" t="s">
        <v>118</v>
      </c>
      <c s="32">
        <v>54</v>
      </c>
      <c s="33">
        <v>0</v>
      </c>
      <c s="34">
        <f>ROUND(ROUND(H123,1)*ROUND(G123,3),1)</f>
      </c>
      <c r="O123">
        <f>(I123*21)/100</f>
      </c>
      <c t="s">
        <v>28</v>
      </c>
    </row>
    <row r="124" spans="1:5" ht="12.75">
      <c r="A124" s="35" t="s">
        <v>53</v>
      </c>
      <c r="E124" s="36" t="s">
        <v>730</v>
      </c>
    </row>
    <row r="125" spans="1:5" ht="12.75">
      <c r="A125" s="37" t="s">
        <v>55</v>
      </c>
      <c r="E125" s="38" t="s">
        <v>67</v>
      </c>
    </row>
    <row r="126" spans="1:5" ht="12.75">
      <c r="A126" t="s">
        <v>57</v>
      </c>
      <c r="E126" s="36" t="s">
        <v>67</v>
      </c>
    </row>
    <row r="127" spans="1:16" ht="12.75">
      <c r="A127" s="25" t="s">
        <v>49</v>
      </c>
      <c s="29" t="s">
        <v>194</v>
      </c>
      <c s="29" t="s">
        <v>731</v>
      </c>
      <c s="25" t="s">
        <v>67</v>
      </c>
      <c s="30" t="s">
        <v>732</v>
      </c>
      <c s="31" t="s">
        <v>83</v>
      </c>
      <c s="32">
        <v>40</v>
      </c>
      <c s="33">
        <v>0</v>
      </c>
      <c s="34">
        <f>ROUND(ROUND(H127,1)*ROUND(G127,3),1)</f>
      </c>
      <c r="O127">
        <f>(I127*21)/100</f>
      </c>
      <c t="s">
        <v>28</v>
      </c>
    </row>
    <row r="128" spans="1:5" ht="12.75">
      <c r="A128" s="35" t="s">
        <v>53</v>
      </c>
      <c r="E128" s="36" t="s">
        <v>732</v>
      </c>
    </row>
    <row r="129" spans="1:5" ht="12.75">
      <c r="A129" s="37" t="s">
        <v>55</v>
      </c>
      <c r="E129" s="38" t="s">
        <v>67</v>
      </c>
    </row>
    <row r="130" spans="1:5" ht="12.75">
      <c r="A130" t="s">
        <v>57</v>
      </c>
      <c r="E130" s="36" t="s">
        <v>67</v>
      </c>
    </row>
    <row r="131" spans="1:16" ht="12.75">
      <c r="A131" s="25" t="s">
        <v>49</v>
      </c>
      <c s="29" t="s">
        <v>200</v>
      </c>
      <c s="29" t="s">
        <v>733</v>
      </c>
      <c s="25" t="s">
        <v>67</v>
      </c>
      <c s="30" t="s">
        <v>729</v>
      </c>
      <c s="31" t="s">
        <v>83</v>
      </c>
      <c s="32">
        <v>240</v>
      </c>
      <c s="33">
        <v>0</v>
      </c>
      <c s="34">
        <f>ROUND(ROUND(H131,1)*ROUND(G131,3),1)</f>
      </c>
      <c r="O131">
        <f>(I131*21)/100</f>
      </c>
      <c t="s">
        <v>28</v>
      </c>
    </row>
    <row r="132" spans="1:5" ht="12.75">
      <c r="A132" s="35" t="s">
        <v>53</v>
      </c>
      <c r="E132" s="36" t="s">
        <v>732</v>
      </c>
    </row>
    <row r="133" spans="1:5" ht="12.75">
      <c r="A133" s="37" t="s">
        <v>55</v>
      </c>
      <c r="E133" s="38" t="s">
        <v>67</v>
      </c>
    </row>
    <row r="134" spans="1:5" ht="12.75">
      <c r="A134" t="s">
        <v>57</v>
      </c>
      <c r="E134" s="36" t="s">
        <v>67</v>
      </c>
    </row>
    <row r="135" spans="1:16" ht="12.75">
      <c r="A135" s="25" t="s">
        <v>49</v>
      </c>
      <c s="29" t="s">
        <v>203</v>
      </c>
      <c s="29" t="s">
        <v>734</v>
      </c>
      <c s="25" t="s">
        <v>67</v>
      </c>
      <c s="30" t="s">
        <v>735</v>
      </c>
      <c s="31" t="s">
        <v>118</v>
      </c>
      <c s="32">
        <v>240</v>
      </c>
      <c s="33">
        <v>0</v>
      </c>
      <c s="34">
        <f>ROUND(ROUND(H135,1)*ROUND(G135,3),1)</f>
      </c>
      <c r="O135">
        <f>(I135*21)/100</f>
      </c>
      <c t="s">
        <v>28</v>
      </c>
    </row>
    <row r="136" spans="1:5" ht="38.25">
      <c r="A136" s="35" t="s">
        <v>53</v>
      </c>
      <c r="E136" s="36" t="s">
        <v>736</v>
      </c>
    </row>
    <row r="137" spans="1:5" ht="12.75">
      <c r="A137" s="37" t="s">
        <v>55</v>
      </c>
      <c r="E137" s="38" t="s">
        <v>67</v>
      </c>
    </row>
    <row r="138" spans="1:5" ht="12.75">
      <c r="A138" t="s">
        <v>57</v>
      </c>
      <c r="E138" s="36" t="s">
        <v>67</v>
      </c>
    </row>
    <row r="139" spans="1:16" ht="25.5">
      <c r="A139" s="25" t="s">
        <v>49</v>
      </c>
      <c s="29" t="s">
        <v>209</v>
      </c>
      <c s="29" t="s">
        <v>737</v>
      </c>
      <c s="25" t="s">
        <v>67</v>
      </c>
      <c s="30" t="s">
        <v>738</v>
      </c>
      <c s="31" t="s">
        <v>118</v>
      </c>
      <c s="32">
        <v>54</v>
      </c>
      <c s="33">
        <v>0</v>
      </c>
      <c s="34">
        <f>ROUND(ROUND(H139,1)*ROUND(G139,3),1)</f>
      </c>
      <c r="O139">
        <f>(I139*21)/100</f>
      </c>
      <c t="s">
        <v>28</v>
      </c>
    </row>
    <row r="140" spans="1:5" ht="38.25">
      <c r="A140" s="35" t="s">
        <v>53</v>
      </c>
      <c r="E140" s="36" t="s">
        <v>739</v>
      </c>
    </row>
    <row r="141" spans="1:5" ht="12.75">
      <c r="A141" s="37" t="s">
        <v>55</v>
      </c>
      <c r="E141" s="38" t="s">
        <v>67</v>
      </c>
    </row>
    <row r="142" spans="1:5" ht="12.75">
      <c r="A142" t="s">
        <v>57</v>
      </c>
      <c r="E142" s="36" t="s">
        <v>67</v>
      </c>
    </row>
    <row r="143" spans="1:16" ht="12.75">
      <c r="A143" s="25" t="s">
        <v>49</v>
      </c>
      <c s="29" t="s">
        <v>213</v>
      </c>
      <c s="29" t="s">
        <v>740</v>
      </c>
      <c s="25" t="s">
        <v>67</v>
      </c>
      <c s="30" t="s">
        <v>741</v>
      </c>
      <c s="31" t="s">
        <v>118</v>
      </c>
      <c s="32">
        <v>240</v>
      </c>
      <c s="33">
        <v>0</v>
      </c>
      <c s="34">
        <f>ROUND(ROUND(H143,1)*ROUND(G143,3),1)</f>
      </c>
      <c r="O143">
        <f>(I143*21)/100</f>
      </c>
      <c t="s">
        <v>28</v>
      </c>
    </row>
    <row r="144" spans="1:5" ht="25.5">
      <c r="A144" s="35" t="s">
        <v>53</v>
      </c>
      <c r="E144" s="36" t="s">
        <v>742</v>
      </c>
    </row>
    <row r="145" spans="1:5" ht="12.75">
      <c r="A145" s="37" t="s">
        <v>55</v>
      </c>
      <c r="E145" s="38" t="s">
        <v>67</v>
      </c>
    </row>
    <row r="146" spans="1:5" ht="12.75">
      <c r="A146" t="s">
        <v>57</v>
      </c>
      <c r="E146" s="36" t="s">
        <v>67</v>
      </c>
    </row>
    <row r="147" spans="1:16" ht="12.75">
      <c r="A147" s="25" t="s">
        <v>49</v>
      </c>
      <c s="29" t="s">
        <v>218</v>
      </c>
      <c s="29" t="s">
        <v>743</v>
      </c>
      <c s="25" t="s">
        <v>67</v>
      </c>
      <c s="30" t="s">
        <v>744</v>
      </c>
      <c s="31" t="s">
        <v>83</v>
      </c>
      <c s="32">
        <v>40</v>
      </c>
      <c s="33">
        <v>0</v>
      </c>
      <c s="34">
        <f>ROUND(ROUND(H147,1)*ROUND(G147,3),1)</f>
      </c>
      <c r="O147">
        <f>(I147*21)/100</f>
      </c>
      <c t="s">
        <v>28</v>
      </c>
    </row>
    <row r="148" spans="1:5" ht="12.75">
      <c r="A148" s="35" t="s">
        <v>53</v>
      </c>
      <c r="E148" s="36" t="s">
        <v>745</v>
      </c>
    </row>
    <row r="149" spans="1:5" ht="12.75">
      <c r="A149" s="37" t="s">
        <v>55</v>
      </c>
      <c r="E149" s="38" t="s">
        <v>67</v>
      </c>
    </row>
    <row r="150" spans="1:5" ht="12.75">
      <c r="A150" t="s">
        <v>57</v>
      </c>
      <c r="E150" s="36" t="s">
        <v>67</v>
      </c>
    </row>
    <row r="151" spans="1:18" ht="12.75" customHeight="1">
      <c r="A151" s="6" t="s">
        <v>47</v>
      </c>
      <c s="6"/>
      <c s="40" t="s">
        <v>746</v>
      </c>
      <c s="6"/>
      <c s="27" t="s">
        <v>747</v>
      </c>
      <c s="6"/>
      <c s="6"/>
      <c s="6"/>
      <c s="41">
        <f>0+Q151</f>
      </c>
      <c r="O151">
        <f>0+R151</f>
      </c>
      <c r="Q151">
        <f>0+I152</f>
      </c>
      <c>
        <f>0+O152</f>
      </c>
    </row>
    <row r="152" spans="1:16" ht="12.75">
      <c r="A152" s="25" t="s">
        <v>49</v>
      </c>
      <c s="29" t="s">
        <v>225</v>
      </c>
      <c s="29" t="s">
        <v>748</v>
      </c>
      <c s="25" t="s">
        <v>67</v>
      </c>
      <c s="30" t="s">
        <v>749</v>
      </c>
      <c s="31" t="s">
        <v>750</v>
      </c>
      <c s="32">
        <v>1</v>
      </c>
      <c s="33">
        <v>0</v>
      </c>
      <c s="34">
        <f>ROUND(ROUND(H152,1)*ROUND(G152,3),1)</f>
      </c>
      <c r="O152">
        <f>(I152*21)/100</f>
      </c>
      <c t="s">
        <v>28</v>
      </c>
    </row>
    <row r="153" spans="1:5" ht="12.75">
      <c r="A153" s="35" t="s">
        <v>53</v>
      </c>
      <c r="E153" s="36" t="s">
        <v>749</v>
      </c>
    </row>
    <row r="154" spans="1:5" ht="12.75">
      <c r="A154" s="37" t="s">
        <v>55</v>
      </c>
      <c r="E154" s="38" t="s">
        <v>67</v>
      </c>
    </row>
    <row r="155" spans="1:5" ht="12.75">
      <c r="A155" t="s">
        <v>57</v>
      </c>
      <c r="E155" s="36" t="s">
        <v>67</v>
      </c>
    </row>
    <row r="156" spans="1:18" ht="12.75" customHeight="1">
      <c r="A156" s="6" t="s">
        <v>47</v>
      </c>
      <c s="6"/>
      <c s="40" t="s">
        <v>751</v>
      </c>
      <c s="6"/>
      <c s="27" t="s">
        <v>752</v>
      </c>
      <c s="6"/>
      <c s="6"/>
      <c s="6"/>
      <c s="41">
        <f>0+Q156</f>
      </c>
      <c r="O156">
        <f>0+R156</f>
      </c>
      <c r="Q156">
        <f>0+I157+I161+I165+I169+I173</f>
      </c>
      <c>
        <f>0+O157+O161+O165+O169+O173</f>
      </c>
    </row>
    <row r="157" spans="1:16" ht="12.75">
      <c r="A157" s="25" t="s">
        <v>49</v>
      </c>
      <c s="29" t="s">
        <v>230</v>
      </c>
      <c s="29" t="s">
        <v>753</v>
      </c>
      <c s="25" t="s">
        <v>67</v>
      </c>
      <c s="30" t="s">
        <v>754</v>
      </c>
      <c s="31" t="s">
        <v>52</v>
      </c>
      <c s="32">
        <v>15</v>
      </c>
      <c s="33">
        <v>0</v>
      </c>
      <c s="34">
        <f>ROUND(ROUND(H157,1)*ROUND(G157,3),1)</f>
      </c>
      <c r="O157">
        <f>(I157*21)/100</f>
      </c>
      <c t="s">
        <v>28</v>
      </c>
    </row>
    <row r="158" spans="1:5" ht="12.75">
      <c r="A158" s="35" t="s">
        <v>53</v>
      </c>
      <c r="E158" s="36" t="s">
        <v>675</v>
      </c>
    </row>
    <row r="159" spans="1:5" ht="12.75">
      <c r="A159" s="37" t="s">
        <v>55</v>
      </c>
      <c r="E159" s="38" t="s">
        <v>67</v>
      </c>
    </row>
    <row r="160" spans="1:5" ht="12.75">
      <c r="A160" t="s">
        <v>57</v>
      </c>
      <c r="E160" s="36" t="s">
        <v>67</v>
      </c>
    </row>
    <row r="161" spans="1:16" ht="12.75">
      <c r="A161" s="25" t="s">
        <v>49</v>
      </c>
      <c s="29" t="s">
        <v>234</v>
      </c>
      <c s="29" t="s">
        <v>755</v>
      </c>
      <c s="25" t="s">
        <v>67</v>
      </c>
      <c s="30" t="s">
        <v>756</v>
      </c>
      <c s="31" t="s">
        <v>623</v>
      </c>
      <c s="32">
        <v>1</v>
      </c>
      <c s="33">
        <v>0</v>
      </c>
      <c s="34">
        <f>ROUND(ROUND(H161,1)*ROUND(G161,3),1)</f>
      </c>
      <c r="O161">
        <f>(I161*21)/100</f>
      </c>
      <c t="s">
        <v>28</v>
      </c>
    </row>
    <row r="162" spans="1:5" ht="12.75">
      <c r="A162" s="35" t="s">
        <v>53</v>
      </c>
      <c r="E162" s="36" t="s">
        <v>756</v>
      </c>
    </row>
    <row r="163" spans="1:5" ht="12.75">
      <c r="A163" s="37" t="s">
        <v>55</v>
      </c>
      <c r="E163" s="38" t="s">
        <v>67</v>
      </c>
    </row>
    <row r="164" spans="1:5" ht="12.75">
      <c r="A164" t="s">
        <v>57</v>
      </c>
      <c r="E164" s="36" t="s">
        <v>67</v>
      </c>
    </row>
    <row r="165" spans="1:16" ht="12.75">
      <c r="A165" s="25" t="s">
        <v>49</v>
      </c>
      <c s="29" t="s">
        <v>239</v>
      </c>
      <c s="29" t="s">
        <v>757</v>
      </c>
      <c s="25" t="s">
        <v>67</v>
      </c>
      <c s="30" t="s">
        <v>758</v>
      </c>
      <c s="31" t="s">
        <v>759</v>
      </c>
      <c s="32">
        <v>42</v>
      </c>
      <c s="33">
        <v>0</v>
      </c>
      <c s="34">
        <f>ROUND(ROUND(H165,1)*ROUND(G165,3),1)</f>
      </c>
      <c r="O165">
        <f>(I165*21)/100</f>
      </c>
      <c t="s">
        <v>28</v>
      </c>
    </row>
    <row r="166" spans="1:5" ht="12.75">
      <c r="A166" s="35" t="s">
        <v>53</v>
      </c>
      <c r="E166" s="36" t="s">
        <v>758</v>
      </c>
    </row>
    <row r="167" spans="1:5" ht="12.75">
      <c r="A167" s="37" t="s">
        <v>55</v>
      </c>
      <c r="E167" s="38" t="s">
        <v>67</v>
      </c>
    </row>
    <row r="168" spans="1:5" ht="12.75">
      <c r="A168" t="s">
        <v>57</v>
      </c>
      <c r="E168" s="36" t="s">
        <v>67</v>
      </c>
    </row>
    <row r="169" spans="1:16" ht="12.75">
      <c r="A169" s="25" t="s">
        <v>49</v>
      </c>
      <c s="29" t="s">
        <v>245</v>
      </c>
      <c s="29" t="s">
        <v>760</v>
      </c>
      <c s="25" t="s">
        <v>67</v>
      </c>
      <c s="30" t="s">
        <v>761</v>
      </c>
      <c s="31" t="s">
        <v>759</v>
      </c>
      <c s="32">
        <v>36</v>
      </c>
      <c s="33">
        <v>0</v>
      </c>
      <c s="34">
        <f>ROUND(ROUND(H169,1)*ROUND(G169,3),1)</f>
      </c>
      <c r="O169">
        <f>(I169*21)/100</f>
      </c>
      <c t="s">
        <v>28</v>
      </c>
    </row>
    <row r="170" spans="1:5" ht="12.75">
      <c r="A170" s="35" t="s">
        <v>53</v>
      </c>
      <c r="E170" s="36" t="s">
        <v>761</v>
      </c>
    </row>
    <row r="171" spans="1:5" ht="12.75">
      <c r="A171" s="37" t="s">
        <v>55</v>
      </c>
      <c r="E171" s="38" t="s">
        <v>67</v>
      </c>
    </row>
    <row r="172" spans="1:5" ht="12.75">
      <c r="A172" t="s">
        <v>57</v>
      </c>
      <c r="E172" s="36" t="s">
        <v>67</v>
      </c>
    </row>
    <row r="173" spans="1:16" ht="12.75">
      <c r="A173" s="25" t="s">
        <v>49</v>
      </c>
      <c s="29" t="s">
        <v>251</v>
      </c>
      <c s="29" t="s">
        <v>762</v>
      </c>
      <c s="25" t="s">
        <v>67</v>
      </c>
      <c s="30" t="s">
        <v>763</v>
      </c>
      <c s="31" t="s">
        <v>764</v>
      </c>
      <c s="32">
        <v>24</v>
      </c>
      <c s="33">
        <v>0</v>
      </c>
      <c s="34">
        <f>ROUND(ROUND(H173,1)*ROUND(G173,3),1)</f>
      </c>
      <c r="O173">
        <f>(I173*21)/100</f>
      </c>
      <c t="s">
        <v>28</v>
      </c>
    </row>
    <row r="174" spans="1:5" ht="12.75">
      <c r="A174" s="35" t="s">
        <v>53</v>
      </c>
      <c r="E174" s="36" t="s">
        <v>763</v>
      </c>
    </row>
    <row r="175" spans="1:5" ht="12.75">
      <c r="A175" s="37" t="s">
        <v>55</v>
      </c>
      <c r="E175" s="38" t="s">
        <v>67</v>
      </c>
    </row>
    <row r="176" spans="1:5" ht="12.75">
      <c r="A176" t="s">
        <v>57</v>
      </c>
      <c r="E176" s="36" t="s">
        <v>67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765</v>
      </c>
      <c s="42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765</v>
      </c>
      <c s="6"/>
      <c s="18" t="s">
        <v>766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27</v>
      </c>
      <c s="19"/>
      <c s="27" t="s">
        <v>79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49</v>
      </c>
      <c s="29" t="s">
        <v>27</v>
      </c>
      <c s="29" t="s">
        <v>767</v>
      </c>
      <c s="25" t="s">
        <v>67</v>
      </c>
      <c s="30" t="s">
        <v>768</v>
      </c>
      <c s="31" t="s">
        <v>83</v>
      </c>
      <c s="32">
        <v>224.1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12.75">
      <c r="A10" s="35" t="s">
        <v>53</v>
      </c>
      <c r="E10" s="36" t="s">
        <v>67</v>
      </c>
    </row>
    <row r="11" spans="1:5" ht="12.75">
      <c r="A11" s="37" t="s">
        <v>55</v>
      </c>
      <c r="E11" s="38" t="s">
        <v>769</v>
      </c>
    </row>
    <row r="12" spans="1:5" ht="25.5">
      <c r="A12" t="s">
        <v>57</v>
      </c>
      <c r="E12" s="36" t="s">
        <v>770</v>
      </c>
    </row>
    <row r="13" spans="1:16" ht="12.75">
      <c r="A13" s="25" t="s">
        <v>49</v>
      </c>
      <c s="29" t="s">
        <v>28</v>
      </c>
      <c s="29" t="s">
        <v>771</v>
      </c>
      <c s="25" t="s">
        <v>67</v>
      </c>
      <c s="30" t="s">
        <v>772</v>
      </c>
      <c s="31" t="s">
        <v>83</v>
      </c>
      <c s="32">
        <v>448.2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12.75">
      <c r="A14" s="35" t="s">
        <v>53</v>
      </c>
      <c r="E14" s="36" t="s">
        <v>67</v>
      </c>
    </row>
    <row r="15" spans="1:5" ht="12.75">
      <c r="A15" s="37" t="s">
        <v>55</v>
      </c>
      <c r="E15" s="38" t="s">
        <v>773</v>
      </c>
    </row>
    <row r="16" spans="1:5" ht="25.5">
      <c r="A16" t="s">
        <v>57</v>
      </c>
      <c r="E16" s="36" t="s">
        <v>774</v>
      </c>
    </row>
    <row r="17" spans="1:16" ht="12.75">
      <c r="A17" s="25" t="s">
        <v>49</v>
      </c>
      <c s="29" t="s">
        <v>26</v>
      </c>
      <c s="29" t="s">
        <v>775</v>
      </c>
      <c s="25" t="s">
        <v>67</v>
      </c>
      <c s="30" t="s">
        <v>776</v>
      </c>
      <c s="31" t="s">
        <v>83</v>
      </c>
      <c s="32">
        <v>224.1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12.75">
      <c r="A18" s="35" t="s">
        <v>53</v>
      </c>
      <c r="E18" s="36" t="s">
        <v>777</v>
      </c>
    </row>
    <row r="19" spans="1:5" ht="12.75">
      <c r="A19" s="37" t="s">
        <v>55</v>
      </c>
      <c r="E19" s="38" t="s">
        <v>769</v>
      </c>
    </row>
    <row r="20" spans="1:5" ht="38.25">
      <c r="A20" t="s">
        <v>57</v>
      </c>
      <c r="E20" s="36" t="s">
        <v>778</v>
      </c>
    </row>
    <row r="21" spans="1:16" ht="12.75">
      <c r="A21" s="25" t="s">
        <v>49</v>
      </c>
      <c s="29" t="s">
        <v>37</v>
      </c>
      <c s="29" t="s">
        <v>779</v>
      </c>
      <c s="25" t="s">
        <v>67</v>
      </c>
      <c s="30" t="s">
        <v>780</v>
      </c>
      <c s="31" t="s">
        <v>321</v>
      </c>
      <c s="32">
        <v>878</v>
      </c>
      <c s="33">
        <v>0</v>
      </c>
      <c s="34">
        <f>ROUND(ROUND(H21,1)*ROUND(G21,3),1)</f>
      </c>
      <c r="O21">
        <f>(I21*21)/100</f>
      </c>
      <c t="s">
        <v>28</v>
      </c>
    </row>
    <row r="22" spans="1:5" ht="38.25">
      <c r="A22" s="35" t="s">
        <v>53</v>
      </c>
      <c r="E22" s="36" t="s">
        <v>781</v>
      </c>
    </row>
    <row r="23" spans="1:5" ht="25.5">
      <c r="A23" s="37" t="s">
        <v>55</v>
      </c>
      <c r="E23" s="38" t="s">
        <v>782</v>
      </c>
    </row>
    <row r="24" spans="1:5" ht="89.25">
      <c r="A24" t="s">
        <v>57</v>
      </c>
      <c r="E24" s="36" t="s">
        <v>783</v>
      </c>
    </row>
    <row r="25" spans="1:16" ht="12.75">
      <c r="A25" s="25" t="s">
        <v>49</v>
      </c>
      <c s="29" t="s">
        <v>39</v>
      </c>
      <c s="29" t="s">
        <v>784</v>
      </c>
      <c s="25" t="s">
        <v>67</v>
      </c>
      <c s="30" t="s">
        <v>785</v>
      </c>
      <c s="31" t="s">
        <v>93</v>
      </c>
      <c s="32">
        <v>289.74</v>
      </c>
      <c s="33">
        <v>0</v>
      </c>
      <c s="34">
        <f>ROUND(ROUND(H25,1)*ROUND(G25,3),1)</f>
      </c>
      <c r="O25">
        <f>(I25*21)/100</f>
      </c>
      <c t="s">
        <v>28</v>
      </c>
    </row>
    <row r="26" spans="1:5" ht="51">
      <c r="A26" s="35" t="s">
        <v>53</v>
      </c>
      <c r="E26" s="36" t="s">
        <v>786</v>
      </c>
    </row>
    <row r="27" spans="1:5" ht="12.75">
      <c r="A27" s="37" t="s">
        <v>55</v>
      </c>
      <c r="E27" s="38" t="s">
        <v>787</v>
      </c>
    </row>
    <row r="28" spans="1:5" ht="38.25">
      <c r="A28" t="s">
        <v>57</v>
      </c>
      <c r="E28" s="36" t="s">
        <v>788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789</v>
      </c>
      <c s="42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789</v>
      </c>
      <c s="6"/>
      <c s="18" t="s">
        <v>790</v>
      </c>
      <c s="16"/>
      <c s="16"/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27</v>
      </c>
      <c s="19"/>
      <c s="27" t="s">
        <v>79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49</v>
      </c>
      <c s="29" t="s">
        <v>27</v>
      </c>
      <c s="29" t="s">
        <v>791</v>
      </c>
      <c s="25" t="s">
        <v>67</v>
      </c>
      <c s="30" t="s">
        <v>792</v>
      </c>
      <c s="31" t="s">
        <v>83</v>
      </c>
      <c s="32">
        <v>3361.5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25.5">
      <c r="A10" s="35" t="s">
        <v>53</v>
      </c>
      <c r="E10" s="36" t="s">
        <v>793</v>
      </c>
    </row>
    <row r="11" spans="1:5" ht="12.75">
      <c r="A11" s="37" t="s">
        <v>55</v>
      </c>
      <c r="E11" s="38" t="s">
        <v>794</v>
      </c>
    </row>
    <row r="12" spans="1:5" ht="12.75">
      <c r="A12" t="s">
        <v>57</v>
      </c>
      <c r="E12" s="36" t="s">
        <v>795</v>
      </c>
    </row>
    <row r="13" spans="1:16" ht="12.75">
      <c r="A13" s="25" t="s">
        <v>49</v>
      </c>
      <c s="29" t="s">
        <v>28</v>
      </c>
      <c s="29" t="s">
        <v>784</v>
      </c>
      <c s="25" t="s">
        <v>67</v>
      </c>
      <c s="30" t="s">
        <v>785</v>
      </c>
      <c s="31" t="s">
        <v>93</v>
      </c>
      <c s="32">
        <v>482.9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25.5">
      <c r="A14" s="35" t="s">
        <v>53</v>
      </c>
      <c r="E14" s="36" t="s">
        <v>796</v>
      </c>
    </row>
    <row r="15" spans="1:5" ht="12.75">
      <c r="A15" s="37" t="s">
        <v>55</v>
      </c>
      <c r="E15" s="38" t="s">
        <v>797</v>
      </c>
    </row>
    <row r="16" spans="1:5" ht="38.25">
      <c r="A16" t="s">
        <v>57</v>
      </c>
      <c r="E16" s="36" t="s">
        <v>788</v>
      </c>
    </row>
  </sheetData>
  <sheetProtection sheet="1" objects="1" scenarios="1"/>
  <mergeCells count="11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798</v>
      </c>
      <c s="42">
        <f>0+I8+I13+I18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798</v>
      </c>
      <c s="6"/>
      <c s="18" t="s">
        <v>799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32</v>
      </c>
      <c s="19"/>
      <c s="27" t="s">
        <v>48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25.5">
      <c r="A9" s="25" t="s">
        <v>49</v>
      </c>
      <c s="29" t="s">
        <v>27</v>
      </c>
      <c s="29" t="s">
        <v>800</v>
      </c>
      <c s="25" t="s">
        <v>67</v>
      </c>
      <c s="30" t="s">
        <v>801</v>
      </c>
      <c s="31" t="s">
        <v>623</v>
      </c>
      <c s="32">
        <v>1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38.25">
      <c r="A10" s="35" t="s">
        <v>53</v>
      </c>
      <c r="E10" s="36" t="s">
        <v>802</v>
      </c>
    </row>
    <row r="11" spans="1:5" ht="12.75">
      <c r="A11" s="37" t="s">
        <v>55</v>
      </c>
      <c r="E11" s="38" t="s">
        <v>67</v>
      </c>
    </row>
    <row r="12" spans="1:5" ht="38.25">
      <c r="A12" t="s">
        <v>57</v>
      </c>
      <c r="E12" s="36" t="s">
        <v>803</v>
      </c>
    </row>
    <row r="13" spans="1:18" ht="12.75" customHeight="1">
      <c r="A13" s="6" t="s">
        <v>47</v>
      </c>
      <c s="6"/>
      <c s="40" t="s">
        <v>27</v>
      </c>
      <c s="6"/>
      <c s="27" t="s">
        <v>79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12.75">
      <c r="A14" s="25" t="s">
        <v>49</v>
      </c>
      <c s="29" t="s">
        <v>28</v>
      </c>
      <c s="29" t="s">
        <v>133</v>
      </c>
      <c s="25" t="s">
        <v>67</v>
      </c>
      <c s="30" t="s">
        <v>134</v>
      </c>
      <c s="31" t="s">
        <v>93</v>
      </c>
      <c s="32">
        <v>360</v>
      </c>
      <c s="33">
        <v>0</v>
      </c>
      <c s="34">
        <f>ROUND(ROUND(H14,1)*ROUND(G14,3),1)</f>
      </c>
      <c r="O14">
        <f>(I14*21)/100</f>
      </c>
      <c t="s">
        <v>28</v>
      </c>
    </row>
    <row r="15" spans="1:5" ht="114.75">
      <c r="A15" s="35" t="s">
        <v>53</v>
      </c>
      <c r="E15" s="36" t="s">
        <v>804</v>
      </c>
    </row>
    <row r="16" spans="1:5" ht="12.75">
      <c r="A16" s="37" t="s">
        <v>55</v>
      </c>
      <c r="E16" s="38" t="s">
        <v>805</v>
      </c>
    </row>
    <row r="17" spans="1:5" ht="63.75">
      <c r="A17" t="s">
        <v>57</v>
      </c>
      <c r="E17" s="36" t="s">
        <v>105</v>
      </c>
    </row>
    <row r="18" spans="1:18" ht="12.75" customHeight="1">
      <c r="A18" s="6" t="s">
        <v>47</v>
      </c>
      <c s="6"/>
      <c s="40" t="s">
        <v>39</v>
      </c>
      <c s="6"/>
      <c s="27" t="s">
        <v>30</v>
      </c>
      <c s="6"/>
      <c s="6"/>
      <c s="6"/>
      <c s="41">
        <f>0+Q18</f>
      </c>
      <c r="O18">
        <f>0+R18</f>
      </c>
      <c r="Q18">
        <f>0+I19+I23+I27</f>
      </c>
      <c>
        <f>0+O19+O23+O27</f>
      </c>
    </row>
    <row r="19" spans="1:16" ht="12.75">
      <c r="A19" s="25" t="s">
        <v>49</v>
      </c>
      <c s="29" t="s">
        <v>26</v>
      </c>
      <c s="29" t="s">
        <v>257</v>
      </c>
      <c s="25" t="s">
        <v>67</v>
      </c>
      <c s="30" t="s">
        <v>258</v>
      </c>
      <c s="31" t="s">
        <v>83</v>
      </c>
      <c s="32">
        <v>3000</v>
      </c>
      <c s="33">
        <v>0</v>
      </c>
      <c s="34">
        <f>ROUND(ROUND(H19,1)*ROUND(G19,3),1)</f>
      </c>
      <c r="O19">
        <f>(I19*21)/100</f>
      </c>
      <c t="s">
        <v>28</v>
      </c>
    </row>
    <row r="20" spans="1:5" ht="51">
      <c r="A20" s="35" t="s">
        <v>53</v>
      </c>
      <c r="E20" s="36" t="s">
        <v>259</v>
      </c>
    </row>
    <row r="21" spans="1:5" ht="12.75">
      <c r="A21" s="37" t="s">
        <v>55</v>
      </c>
      <c r="E21" s="38" t="s">
        <v>806</v>
      </c>
    </row>
    <row r="22" spans="1:5" ht="51">
      <c r="A22" t="s">
        <v>57</v>
      </c>
      <c r="E22" s="36" t="s">
        <v>261</v>
      </c>
    </row>
    <row r="23" spans="1:16" ht="12.75">
      <c r="A23" s="25" t="s">
        <v>49</v>
      </c>
      <c s="29" t="s">
        <v>37</v>
      </c>
      <c s="29" t="s">
        <v>269</v>
      </c>
      <c s="25" t="s">
        <v>67</v>
      </c>
      <c s="30" t="s">
        <v>270</v>
      </c>
      <c s="31" t="s">
        <v>83</v>
      </c>
      <c s="32">
        <v>3000</v>
      </c>
      <c s="33">
        <v>0</v>
      </c>
      <c s="34">
        <f>ROUND(ROUND(H23,1)*ROUND(G23,3),1)</f>
      </c>
      <c r="O23">
        <f>(I23*21)/100</f>
      </c>
      <c t="s">
        <v>28</v>
      </c>
    </row>
    <row r="24" spans="1:5" ht="12.75">
      <c r="A24" s="35" t="s">
        <v>53</v>
      </c>
      <c r="E24" s="36" t="s">
        <v>67</v>
      </c>
    </row>
    <row r="25" spans="1:5" ht="12.75">
      <c r="A25" s="37" t="s">
        <v>55</v>
      </c>
      <c r="E25" s="38" t="s">
        <v>806</v>
      </c>
    </row>
    <row r="26" spans="1:5" ht="153">
      <c r="A26" t="s">
        <v>57</v>
      </c>
      <c r="E26" s="36" t="s">
        <v>273</v>
      </c>
    </row>
    <row r="27" spans="1:16" ht="12.75">
      <c r="A27" s="25" t="s">
        <v>49</v>
      </c>
      <c s="29" t="s">
        <v>39</v>
      </c>
      <c s="29" t="s">
        <v>275</v>
      </c>
      <c s="25" t="s">
        <v>67</v>
      </c>
      <c s="30" t="s">
        <v>276</v>
      </c>
      <c s="31" t="s">
        <v>83</v>
      </c>
      <c s="32">
        <v>3000</v>
      </c>
      <c s="33">
        <v>0</v>
      </c>
      <c s="34">
        <f>ROUND(ROUND(H27,1)*ROUND(G27,3),1)</f>
      </c>
      <c r="O27">
        <f>(I27*21)/100</f>
      </c>
      <c t="s">
        <v>28</v>
      </c>
    </row>
    <row r="28" spans="1:5" ht="25.5">
      <c r="A28" s="35" t="s">
        <v>53</v>
      </c>
      <c r="E28" s="36" t="s">
        <v>271</v>
      </c>
    </row>
    <row r="29" spans="1:5" ht="12.75">
      <c r="A29" s="37" t="s">
        <v>55</v>
      </c>
      <c r="E29" s="38" t="s">
        <v>806</v>
      </c>
    </row>
    <row r="30" spans="1:5" ht="140.25">
      <c r="A30" t="s">
        <v>57</v>
      </c>
      <c r="E30" s="36" t="s">
        <v>277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O1" t="s">
        <v>22</v>
      </c>
      <c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0+O8+O33+O42+O47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2" t="s">
        <v>19</v>
      </c>
      <c s="9"/>
      <c s="8" t="s">
        <v>807</v>
      </c>
      <c s="42">
        <f>0+I8+I33+I42+I47</f>
      </c>
      <c r="O3" t="s">
        <v>23</v>
      </c>
      <c t="s">
        <v>27</v>
      </c>
    </row>
    <row r="4" spans="1:16" ht="15" customHeight="1">
      <c r="A4" t="s">
        <v>17</v>
      </c>
      <c s="16" t="s">
        <v>18</v>
      </c>
      <c s="17" t="s">
        <v>807</v>
      </c>
      <c s="6"/>
      <c s="18" t="s">
        <v>808</v>
      </c>
      <c s="16" t="s">
        <v>20</v>
      </c>
      <c s="16" t="s">
        <v>21</v>
      </c>
      <c s="19"/>
      <c s="19"/>
      <c r="O4" t="s">
        <v>24</v>
      </c>
      <c t="s">
        <v>27</v>
      </c>
    </row>
    <row r="5" spans="1:16" ht="12.75" customHeight="1">
      <c r="A5" s="15" t="s">
        <v>31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27</v>
      </c>
      <c s="15" t="s">
        <v>28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19" t="s">
        <v>47</v>
      </c>
      <c s="19"/>
      <c s="26" t="s">
        <v>746</v>
      </c>
      <c s="19"/>
      <c s="27" t="s">
        <v>809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49</v>
      </c>
      <c s="29" t="s">
        <v>27</v>
      </c>
      <c s="29" t="s">
        <v>810</v>
      </c>
      <c s="25" t="s">
        <v>67</v>
      </c>
      <c s="30" t="s">
        <v>811</v>
      </c>
      <c s="31" t="s">
        <v>623</v>
      </c>
      <c s="32">
        <v>1</v>
      </c>
      <c s="33">
        <v>0</v>
      </c>
      <c s="34">
        <f>ROUND(ROUND(H9,1)*ROUND(G9,3),1)</f>
      </c>
      <c r="O9">
        <f>(I9*21)/100</f>
      </c>
      <c t="s">
        <v>28</v>
      </c>
    </row>
    <row r="10" spans="1:5" ht="12.75">
      <c r="A10" s="35" t="s">
        <v>53</v>
      </c>
      <c r="E10" s="36" t="s">
        <v>67</v>
      </c>
    </row>
    <row r="11" spans="1:5" ht="12.75">
      <c r="A11" s="37" t="s">
        <v>55</v>
      </c>
      <c r="E11" s="38" t="s">
        <v>67</v>
      </c>
    </row>
    <row r="12" spans="1:5" ht="25.5">
      <c r="A12" t="s">
        <v>57</v>
      </c>
      <c r="E12" s="36" t="s">
        <v>812</v>
      </c>
    </row>
    <row r="13" spans="1:16" ht="12.75">
      <c r="A13" s="25" t="s">
        <v>49</v>
      </c>
      <c s="29" t="s">
        <v>28</v>
      </c>
      <c s="29" t="s">
        <v>813</v>
      </c>
      <c s="25" t="s">
        <v>67</v>
      </c>
      <c s="30" t="s">
        <v>814</v>
      </c>
      <c s="31" t="s">
        <v>623</v>
      </c>
      <c s="32">
        <v>1</v>
      </c>
      <c s="33">
        <v>0</v>
      </c>
      <c s="34">
        <f>ROUND(ROUND(H13,1)*ROUND(G13,3),1)</f>
      </c>
      <c r="O13">
        <f>(I13*21)/100</f>
      </c>
      <c t="s">
        <v>28</v>
      </c>
    </row>
    <row r="14" spans="1:5" ht="12.75">
      <c r="A14" s="35" t="s">
        <v>53</v>
      </c>
      <c r="E14" s="36" t="s">
        <v>67</v>
      </c>
    </row>
    <row r="15" spans="1:5" ht="12.75">
      <c r="A15" s="37" t="s">
        <v>55</v>
      </c>
      <c r="E15" s="38" t="s">
        <v>67</v>
      </c>
    </row>
    <row r="16" spans="1:5" ht="25.5">
      <c r="A16" t="s">
        <v>57</v>
      </c>
      <c r="E16" s="36" t="s">
        <v>812</v>
      </c>
    </row>
    <row r="17" spans="1:16" ht="25.5">
      <c r="A17" s="25" t="s">
        <v>49</v>
      </c>
      <c s="29" t="s">
        <v>39</v>
      </c>
      <c s="29" t="s">
        <v>815</v>
      </c>
      <c s="25" t="s">
        <v>67</v>
      </c>
      <c s="30" t="s">
        <v>816</v>
      </c>
      <c s="31" t="s">
        <v>623</v>
      </c>
      <c s="32">
        <v>1</v>
      </c>
      <c s="33">
        <v>0</v>
      </c>
      <c s="34">
        <f>ROUND(ROUND(H17,1)*ROUND(G17,3),1)</f>
      </c>
      <c r="O17">
        <f>(I17*21)/100</f>
      </c>
      <c t="s">
        <v>28</v>
      </c>
    </row>
    <row r="18" spans="1:5" ht="63.75">
      <c r="A18" s="35" t="s">
        <v>53</v>
      </c>
      <c r="E18" s="36" t="s">
        <v>817</v>
      </c>
    </row>
    <row r="19" spans="1:5" ht="12.75">
      <c r="A19" s="37" t="s">
        <v>55</v>
      </c>
      <c r="E19" s="38" t="s">
        <v>67</v>
      </c>
    </row>
    <row r="20" spans="1:5" ht="12.75">
      <c r="A20" t="s">
        <v>57</v>
      </c>
      <c r="E20" s="36" t="s">
        <v>818</v>
      </c>
    </row>
    <row r="21" spans="1:16" ht="12.75">
      <c r="A21" s="25" t="s">
        <v>49</v>
      </c>
      <c s="29" t="s">
        <v>41</v>
      </c>
      <c s="29" t="s">
        <v>819</v>
      </c>
      <c s="25" t="s">
        <v>67</v>
      </c>
      <c s="30" t="s">
        <v>820</v>
      </c>
      <c s="31" t="s">
        <v>623</v>
      </c>
      <c s="32">
        <v>1</v>
      </c>
      <c s="33">
        <v>0</v>
      </c>
      <c s="34">
        <f>ROUND(ROUND(H21,1)*ROUND(G21,3),1)</f>
      </c>
      <c r="O21">
        <f>(I21*21)/100</f>
      </c>
      <c t="s">
        <v>28</v>
      </c>
    </row>
    <row r="22" spans="1:5" ht="102">
      <c r="A22" s="35" t="s">
        <v>53</v>
      </c>
      <c r="E22" s="36" t="s">
        <v>821</v>
      </c>
    </row>
    <row r="23" spans="1:5" ht="12.75">
      <c r="A23" s="37" t="s">
        <v>55</v>
      </c>
      <c r="E23" s="38" t="s">
        <v>67</v>
      </c>
    </row>
    <row r="24" spans="1:5" ht="12.75">
      <c r="A24" t="s">
        <v>57</v>
      </c>
      <c r="E24" s="36" t="s">
        <v>822</v>
      </c>
    </row>
    <row r="25" spans="1:16" ht="25.5">
      <c r="A25" s="25" t="s">
        <v>49</v>
      </c>
      <c s="29" t="s">
        <v>80</v>
      </c>
      <c s="29" t="s">
        <v>823</v>
      </c>
      <c s="25" t="s">
        <v>67</v>
      </c>
      <c s="30" t="s">
        <v>824</v>
      </c>
      <c s="31" t="s">
        <v>623</v>
      </c>
      <c s="32">
        <v>1</v>
      </c>
      <c s="33">
        <v>0</v>
      </c>
      <c s="34">
        <f>ROUND(ROUND(H25,1)*ROUND(G25,3),1)</f>
      </c>
      <c r="O25">
        <f>(I25*21)/100</f>
      </c>
      <c t="s">
        <v>28</v>
      </c>
    </row>
    <row r="26" spans="1:5" ht="89.25">
      <c r="A26" s="35" t="s">
        <v>53</v>
      </c>
      <c r="E26" s="36" t="s">
        <v>825</v>
      </c>
    </row>
    <row r="27" spans="1:5" ht="12.75">
      <c r="A27" s="37" t="s">
        <v>55</v>
      </c>
      <c r="E27" s="38" t="s">
        <v>67</v>
      </c>
    </row>
    <row r="28" spans="1:5" ht="12.75">
      <c r="A28" t="s">
        <v>57</v>
      </c>
      <c r="E28" s="36" t="s">
        <v>822</v>
      </c>
    </row>
    <row r="29" spans="1:16" ht="12.75">
      <c r="A29" s="25" t="s">
        <v>49</v>
      </c>
      <c s="29" t="s">
        <v>86</v>
      </c>
      <c s="29" t="s">
        <v>826</v>
      </c>
      <c s="25" t="s">
        <v>67</v>
      </c>
      <c s="30" t="s">
        <v>827</v>
      </c>
      <c s="31" t="s">
        <v>623</v>
      </c>
      <c s="32">
        <v>1</v>
      </c>
      <c s="33">
        <v>0</v>
      </c>
      <c s="34">
        <f>ROUND(ROUND(H29,1)*ROUND(G29,3),1)</f>
      </c>
      <c r="O29">
        <f>(I29*21)/100</f>
      </c>
      <c t="s">
        <v>28</v>
      </c>
    </row>
    <row r="30" spans="1:5" ht="63.75">
      <c r="A30" s="35" t="s">
        <v>53</v>
      </c>
      <c r="E30" s="36" t="s">
        <v>828</v>
      </c>
    </row>
    <row r="31" spans="1:5" ht="12.75">
      <c r="A31" s="37" t="s">
        <v>55</v>
      </c>
      <c r="E31" s="38" t="s">
        <v>67</v>
      </c>
    </row>
    <row r="32" spans="1:5" ht="12.75">
      <c r="A32" t="s">
        <v>57</v>
      </c>
      <c r="E32" s="36" t="s">
        <v>822</v>
      </c>
    </row>
    <row r="33" spans="1:18" ht="12.75" customHeight="1">
      <c r="A33" s="6" t="s">
        <v>47</v>
      </c>
      <c s="6"/>
      <c s="40" t="s">
        <v>829</v>
      </c>
      <c s="6"/>
      <c s="27" t="s">
        <v>830</v>
      </c>
      <c s="6"/>
      <c s="6"/>
      <c s="6"/>
      <c s="41">
        <f>0+Q33</f>
      </c>
      <c r="O33">
        <f>0+R33</f>
      </c>
      <c r="Q33">
        <f>0+I34+I38</f>
      </c>
      <c>
        <f>0+O34+O38</f>
      </c>
    </row>
    <row r="34" spans="1:16" ht="12.75">
      <c r="A34" s="25" t="s">
        <v>49</v>
      </c>
      <c s="29" t="s">
        <v>44</v>
      </c>
      <c s="29" t="s">
        <v>831</v>
      </c>
      <c s="25" t="s">
        <v>67</v>
      </c>
      <c s="30" t="s">
        <v>832</v>
      </c>
      <c s="31" t="s">
        <v>321</v>
      </c>
      <c s="32">
        <v>8</v>
      </c>
      <c s="33">
        <v>0</v>
      </c>
      <c s="34">
        <f>ROUND(ROUND(H34,1)*ROUND(G34,3),1)</f>
      </c>
      <c r="O34">
        <f>(I34*21)/100</f>
      </c>
      <c t="s">
        <v>28</v>
      </c>
    </row>
    <row r="35" spans="1:5" ht="51">
      <c r="A35" s="35" t="s">
        <v>53</v>
      </c>
      <c r="E35" s="36" t="s">
        <v>833</v>
      </c>
    </row>
    <row r="36" spans="1:5" ht="12.75">
      <c r="A36" s="37" t="s">
        <v>55</v>
      </c>
      <c r="E36" s="38" t="s">
        <v>67</v>
      </c>
    </row>
    <row r="37" spans="1:5" ht="89.25">
      <c r="A37" t="s">
        <v>57</v>
      </c>
      <c r="E37" s="36" t="s">
        <v>834</v>
      </c>
    </row>
    <row r="38" spans="1:16" ht="12.75">
      <c r="A38" s="25" t="s">
        <v>49</v>
      </c>
      <c s="29" t="s">
        <v>46</v>
      </c>
      <c s="29" t="s">
        <v>835</v>
      </c>
      <c s="25" t="s">
        <v>67</v>
      </c>
      <c s="30" t="s">
        <v>836</v>
      </c>
      <c s="31" t="s">
        <v>623</v>
      </c>
      <c s="32">
        <v>1</v>
      </c>
      <c s="33">
        <v>0</v>
      </c>
      <c s="34">
        <f>ROUND(ROUND(H38,1)*ROUND(G38,3),1)</f>
      </c>
      <c r="O38">
        <f>(I38*21)/100</f>
      </c>
      <c t="s">
        <v>28</v>
      </c>
    </row>
    <row r="39" spans="1:5" ht="242.25">
      <c r="A39" s="35" t="s">
        <v>53</v>
      </c>
      <c r="E39" s="36" t="s">
        <v>837</v>
      </c>
    </row>
    <row r="40" spans="1:5" ht="12.75">
      <c r="A40" s="37" t="s">
        <v>55</v>
      </c>
      <c r="E40" s="38" t="s">
        <v>67</v>
      </c>
    </row>
    <row r="41" spans="1:5" ht="25.5">
      <c r="A41" t="s">
        <v>57</v>
      </c>
      <c r="E41" s="36" t="s">
        <v>838</v>
      </c>
    </row>
    <row r="42" spans="1:18" ht="12.75" customHeight="1">
      <c r="A42" s="6" t="s">
        <v>47</v>
      </c>
      <c s="6"/>
      <c s="40" t="s">
        <v>839</v>
      </c>
      <c s="6"/>
      <c s="27" t="s">
        <v>840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49</v>
      </c>
      <c s="29" t="s">
        <v>37</v>
      </c>
      <c s="29" t="s">
        <v>841</v>
      </c>
      <c s="25" t="s">
        <v>67</v>
      </c>
      <c s="30" t="s">
        <v>842</v>
      </c>
      <c s="31" t="s">
        <v>623</v>
      </c>
      <c s="32">
        <v>1</v>
      </c>
      <c s="33">
        <v>0</v>
      </c>
      <c s="34">
        <f>ROUND(ROUND(H43,1)*ROUND(G43,3),1)</f>
      </c>
      <c r="O43">
        <f>(I43*21)/100</f>
      </c>
      <c t="s">
        <v>28</v>
      </c>
    </row>
    <row r="44" spans="1:5" ht="12.75">
      <c r="A44" s="35" t="s">
        <v>53</v>
      </c>
      <c r="E44" s="36" t="s">
        <v>67</v>
      </c>
    </row>
    <row r="45" spans="1:5" ht="12.75">
      <c r="A45" s="37" t="s">
        <v>55</v>
      </c>
      <c r="E45" s="38" t="s">
        <v>67</v>
      </c>
    </row>
    <row r="46" spans="1:5" ht="12.75">
      <c r="A46" t="s">
        <v>57</v>
      </c>
      <c r="E46" s="36" t="s">
        <v>843</v>
      </c>
    </row>
    <row r="47" spans="1:18" ht="12.75" customHeight="1">
      <c r="A47" s="6" t="s">
        <v>47</v>
      </c>
      <c s="6"/>
      <c s="40" t="s">
        <v>844</v>
      </c>
      <c s="6"/>
      <c s="27" t="s">
        <v>845</v>
      </c>
      <c s="6"/>
      <c s="6"/>
      <c s="6"/>
      <c s="41">
        <f>0+Q47</f>
      </c>
      <c r="O47">
        <f>0+R47</f>
      </c>
      <c r="Q47">
        <f>0+I48</f>
      </c>
      <c>
        <f>0+O48</f>
      </c>
    </row>
    <row r="48" spans="1:16" ht="25.5">
      <c r="A48" s="25" t="s">
        <v>49</v>
      </c>
      <c s="29" t="s">
        <v>26</v>
      </c>
      <c s="29" t="s">
        <v>800</v>
      </c>
      <c s="25" t="s">
        <v>67</v>
      </c>
      <c s="30" t="s">
        <v>846</v>
      </c>
      <c s="31" t="s">
        <v>623</v>
      </c>
      <c s="32">
        <v>1</v>
      </c>
      <c s="33">
        <v>0</v>
      </c>
      <c s="34">
        <f>ROUND(ROUND(H48,1)*ROUND(G48,3),1)</f>
      </c>
      <c r="O48">
        <f>(I48*21)/100</f>
      </c>
      <c t="s">
        <v>28</v>
      </c>
    </row>
    <row r="49" spans="1:5" ht="63.75">
      <c r="A49" s="35" t="s">
        <v>53</v>
      </c>
      <c r="E49" s="36" t="s">
        <v>847</v>
      </c>
    </row>
    <row r="50" spans="1:5" ht="12.75">
      <c r="A50" s="37" t="s">
        <v>55</v>
      </c>
      <c r="E50" s="38" t="s">
        <v>67</v>
      </c>
    </row>
    <row r="51" spans="1:5" ht="38.25">
      <c r="A51" t="s">
        <v>57</v>
      </c>
      <c r="E51" s="36" t="s">
        <v>848</v>
      </c>
    </row>
  </sheetData>
  <sheetProtection sheet="1" objects="1" scenarios="1"/>
  <mergeCells count="12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